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6735" yWindow="465" windowWidth="38580" windowHeight="16440"/>
  </bookViews>
  <sheets>
    <sheet name="Equipment Information" sheetId="11" r:id="rId1"/>
  </sheets>
  <definedNames>
    <definedName name="COF_Years_Start">'Equipment Information'!$J1</definedName>
    <definedName name="Cost_of_Funds">'Equipment Information'!$P1</definedName>
    <definedName name="Current_Date">'Equipment Information'!$V$24</definedName>
    <definedName name="Def_COF">'Equipment Information'!$X$26</definedName>
    <definedName name="Default_Cost_of_Funds">'Equipment Information'!$J$13</definedName>
    <definedName name="End_Month">'Equipment Information'!$X$24</definedName>
    <definedName name="Equipment_Cost_Start">'Equipment Information'!$L1</definedName>
    <definedName name="Equipment_Name_Start">'Equipment Information'!$E1</definedName>
    <definedName name="Hours_Per_Day">'Equipment Information'!$G1</definedName>
    <definedName name="Maintenance_Cost_Start">'Equipment Information'!$M1</definedName>
    <definedName name="Number_of_Closed_Holidays">'Equipment Information'!$J$11</definedName>
    <definedName name="Per_COF_Start">'Equipment Information'!$I1</definedName>
    <definedName name="_xlnm.Print_Area" localSheetId="0">'Equipment Information'!$A$1:$X$47</definedName>
    <definedName name="Start_Month">'Equipment Information'!$W$24</definedName>
    <definedName name="Todays_Date">'Equipment Information'!$V$24:$V$24</definedName>
    <definedName name="Total_Cost_Per_Year">'Equipment Information'!$R1</definedName>
    <definedName name="Total_Equipment_Cost">'Equipment Information'!$Q1</definedName>
    <definedName name="Useful_Life_Start">'Equipment Information'!$F1</definedName>
    <definedName name="Useful_Years_Start">'Equipment Information'!$H1</definedName>
    <definedName name="Work_Days">'Equipment Information'!$X$25</definedName>
    <definedName name="WS_Cost_Start">'Equipment Information'!$K1</definedName>
    <definedName name="Year_Purchase_Start">'Equipment Information'!$H1</definedName>
  </definedNames>
  <calcPr calcId="145621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T46" i="11" l="1"/>
  <c r="S46" i="11"/>
  <c r="R46" i="11"/>
  <c r="Q46" i="11"/>
  <c r="P46" i="11"/>
  <c r="N46" i="11"/>
  <c r="T45" i="11"/>
  <c r="S45" i="11"/>
  <c r="R45" i="11"/>
  <c r="Q45" i="11"/>
  <c r="P45" i="11"/>
  <c r="N45" i="11"/>
  <c r="T44" i="11"/>
  <c r="S44" i="11"/>
  <c r="R44" i="11"/>
  <c r="Q44" i="11"/>
  <c r="P44" i="11"/>
  <c r="N44" i="11"/>
  <c r="T43" i="11"/>
  <c r="S43" i="11"/>
  <c r="R43" i="11"/>
  <c r="Q43" i="11"/>
  <c r="P43" i="11"/>
  <c r="N43" i="11"/>
  <c r="T42" i="11"/>
  <c r="S42" i="11"/>
  <c r="R42" i="11"/>
  <c r="Q42" i="11"/>
  <c r="P42" i="11"/>
  <c r="N42" i="11"/>
  <c r="T41" i="11"/>
  <c r="S41" i="11"/>
  <c r="R41" i="11"/>
  <c r="Q41" i="11"/>
  <c r="P41" i="11"/>
  <c r="N41" i="11"/>
  <c r="T40" i="11"/>
  <c r="S40" i="11"/>
  <c r="R40" i="11"/>
  <c r="Q40" i="11"/>
  <c r="P40" i="11"/>
  <c r="N40" i="11"/>
  <c r="T39" i="11"/>
  <c r="S39" i="11"/>
  <c r="R39" i="11"/>
  <c r="Q39" i="11"/>
  <c r="P39" i="11"/>
  <c r="N39" i="11"/>
  <c r="T38" i="11"/>
  <c r="S38" i="11"/>
  <c r="R38" i="11"/>
  <c r="Q38" i="11"/>
  <c r="P38" i="11"/>
  <c r="N38" i="11"/>
  <c r="T37" i="11"/>
  <c r="S37" i="11"/>
  <c r="R37" i="11"/>
  <c r="Q37" i="11"/>
  <c r="P37" i="11"/>
  <c r="N37" i="11"/>
  <c r="T36" i="11"/>
  <c r="S36" i="11"/>
  <c r="R36" i="11"/>
  <c r="Q36" i="11"/>
  <c r="P36" i="11"/>
  <c r="N36" i="11"/>
  <c r="T35" i="11"/>
  <c r="S35" i="11"/>
  <c r="R35" i="11"/>
  <c r="Q35" i="11"/>
  <c r="P35" i="11"/>
  <c r="N35" i="11"/>
  <c r="T34" i="11"/>
  <c r="S34" i="11"/>
  <c r="R34" i="11"/>
  <c r="Q34" i="11"/>
  <c r="P34" i="11"/>
  <c r="N34" i="11"/>
  <c r="T33" i="11"/>
  <c r="S33" i="11"/>
  <c r="R33" i="11"/>
  <c r="Q33" i="11"/>
  <c r="P33" i="11"/>
  <c r="N33" i="11"/>
  <c r="T32" i="11"/>
  <c r="S32" i="11"/>
  <c r="R32" i="11"/>
  <c r="Q32" i="11"/>
  <c r="P32" i="11"/>
  <c r="N32" i="11"/>
  <c r="T31" i="11"/>
  <c r="S31" i="11"/>
  <c r="R31" i="11"/>
  <c r="Q31" i="11"/>
  <c r="P31" i="11"/>
  <c r="N31" i="11"/>
  <c r="T30" i="11"/>
  <c r="S30" i="11"/>
  <c r="R30" i="11"/>
  <c r="Q30" i="11"/>
  <c r="P30" i="11"/>
  <c r="N30" i="11"/>
  <c r="T29" i="11"/>
  <c r="S29" i="11"/>
  <c r="R29" i="11"/>
  <c r="Q29" i="11"/>
  <c r="P29" i="11"/>
  <c r="N29" i="11"/>
  <c r="T28" i="11"/>
  <c r="S28" i="11"/>
  <c r="R28" i="11"/>
  <c r="Q28" i="11"/>
  <c r="P28" i="11"/>
  <c r="N28" i="11"/>
  <c r="P27" i="11"/>
  <c r="N27" i="11"/>
  <c r="L24" i="11"/>
  <c r="V24" i="11"/>
  <c r="W24" i="11"/>
  <c r="X24" i="11"/>
  <c r="X25" i="11"/>
  <c r="X26" i="11"/>
  <c r="T27" i="11"/>
  <c r="Q27" i="11"/>
  <c r="R27" i="11"/>
  <c r="S27" i="11"/>
  <c r="T26" i="11"/>
  <c r="L26" i="11"/>
  <c r="P26" i="11"/>
  <c r="Q26" i="11"/>
  <c r="R26" i="11"/>
  <c r="S26" i="11"/>
  <c r="L25" i="11"/>
  <c r="T25" i="11"/>
  <c r="P25" i="11"/>
  <c r="Q25" i="11"/>
  <c r="R25" i="11"/>
  <c r="S25" i="11"/>
  <c r="P24" i="11"/>
  <c r="Q24" i="11"/>
  <c r="R24" i="11"/>
  <c r="S24" i="11"/>
  <c r="W25" i="11"/>
  <c r="N24" i="11"/>
  <c r="T24" i="11"/>
  <c r="N25" i="11"/>
  <c r="N26" i="11"/>
  <c r="N47" i="11"/>
  <c r="P47" i="11"/>
  <c r="Q47" i="11"/>
  <c r="R47" i="11"/>
  <c r="S47" i="11"/>
  <c r="T47" i="11"/>
  <c r="B28" i="11"/>
  <c r="B29" i="11"/>
  <c r="B30" i="11"/>
  <c r="B31" i="11"/>
  <c r="B32" i="11"/>
  <c r="B33" i="11"/>
  <c r="B34" i="11"/>
  <c r="B35" i="11"/>
  <c r="B36" i="11"/>
  <c r="B37" i="11"/>
  <c r="B38" i="11"/>
  <c r="B39" i="11"/>
  <c r="B40" i="11"/>
  <c r="B41" i="11"/>
  <c r="B42" i="11"/>
  <c r="B43" i="11"/>
  <c r="B44" i="11"/>
  <c r="B45" i="11"/>
  <c r="B46" i="11"/>
</calcChain>
</file>

<file path=xl/comments1.xml><?xml version="1.0" encoding="utf-8"?>
<comments xmlns="http://schemas.openxmlformats.org/spreadsheetml/2006/main">
  <authors>
    <author>Paul Kramme</author>
    <author>Linda</author>
  </authors>
  <commentList>
    <comment ref="J14" authorId="0">
      <text>
        <r>
          <rPr>
            <sz val="10"/>
            <color rgb="FF000000"/>
            <rFont val="Arial"/>
            <family val="2"/>
          </rPr>
          <t>Cost of Funds is the Interest Paid on a Loan or the Lost Earning for a Device purchased with Cash.  The calculated amount is considered an Expnse.</t>
        </r>
      </text>
    </comment>
    <comment ref="P21" authorId="0">
      <text>
        <r>
          <rPr>
            <b/>
            <sz val="10"/>
            <color rgb="FF000000"/>
            <rFont val="Tahoma"/>
            <family val="2"/>
          </rPr>
          <t xml:space="preserve">The content of these fields are calculated and are used to determine the Average Hourly Laboor Rarte.
</t>
        </r>
        <r>
          <rPr>
            <b/>
            <sz val="10"/>
            <color rgb="FF000000"/>
            <rFont val="Tahoma"/>
            <family val="2"/>
          </rPr>
          <t xml:space="preserve">
</t>
        </r>
        <r>
          <rPr>
            <b/>
            <sz val="10"/>
            <color rgb="FF000000"/>
            <rFont val="Tahoma"/>
            <family val="2"/>
          </rPr>
          <t>DO NOT ALTER THE CONTENT OF ANY OF THESE FIELDS.</t>
        </r>
      </text>
    </comment>
    <comment ref="V21" authorId="0">
      <text>
        <r>
          <rPr>
            <b/>
            <sz val="10"/>
            <color rgb="FF000000"/>
            <rFont val="Tahoma"/>
            <family val="2"/>
          </rPr>
          <t xml:space="preserve">The content of these fields are calculated and are used to determine the Average Hourly Labor Rate.
</t>
        </r>
        <r>
          <rPr>
            <b/>
            <sz val="10"/>
            <color rgb="FF000000"/>
            <rFont val="Tahoma"/>
            <family val="2"/>
          </rPr>
          <t xml:space="preserve">
</t>
        </r>
        <r>
          <rPr>
            <b/>
            <sz val="10"/>
            <color rgb="FF000000"/>
            <rFont val="Tahoma"/>
            <family val="2"/>
          </rPr>
          <t xml:space="preserve">DO NOT ALTER THE CONTENT OF ANY FIELD </t>
        </r>
      </text>
    </comment>
    <comment ref="E23" authorId="1">
      <text>
        <r>
          <rPr>
            <sz val="8"/>
            <color rgb="FF000000"/>
            <rFont val="Tahoma"/>
            <family val="2"/>
          </rPr>
          <t xml:space="preserve">Enter each piece of equipment with name and model on a separate row. </t>
        </r>
      </text>
    </comment>
    <comment ref="F23" authorId="1">
      <text>
        <r>
          <rPr>
            <sz val="8"/>
            <color rgb="FF000000"/>
            <rFont val="Tahoma"/>
            <family val="2"/>
          </rPr>
          <t xml:space="preserve">Entered the expected useful life in years of this equipment from today. </t>
        </r>
      </text>
    </comment>
    <comment ref="G23" authorId="1">
      <text>
        <r>
          <rPr>
            <sz val="9"/>
            <color rgb="FF000000"/>
            <rFont val="Tahoma"/>
            <family val="2"/>
          </rPr>
          <t xml:space="preserve">Enter the average number of hours per day this equipment is used. </t>
        </r>
      </text>
    </comment>
    <comment ref="H23" authorId="1">
      <text>
        <r>
          <rPr>
            <sz val="8"/>
            <color rgb="FF000000"/>
            <rFont val="Tahoma"/>
            <family val="2"/>
          </rPr>
          <t xml:space="preserve">Enter the year this equipment was purchased.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I23" authorId="0">
      <text>
        <r>
          <rPr>
            <sz val="8"/>
            <color rgb="FF000000"/>
            <rFont val="Tahoma"/>
            <family val="2"/>
          </rPr>
          <t>Enter a Custom Cost of Funds Percent Rate or leave Blank to use the Default Cost of Fund Rate.</t>
        </r>
      </text>
    </comment>
    <comment ref="J23" authorId="0">
      <text>
        <r>
          <rPr>
            <sz val="8"/>
            <color rgb="FF000000"/>
            <rFont val="Tahoma"/>
            <family val="2"/>
          </rPr>
          <t>Enter the Number of Years Remaining for Calculating Cost of Funds.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23" authorId="0">
      <text>
        <r>
          <rPr>
            <sz val="8"/>
            <color rgb="FF000000"/>
            <rFont val="Tahoma"/>
            <family val="2"/>
          </rPr>
          <t>If a Dedicated Workstation is required enter the cost of the Workstation and Software.</t>
        </r>
      </text>
    </comment>
    <comment ref="L23" authorId="0">
      <text>
        <r>
          <rPr>
            <sz val="8"/>
            <color rgb="FF000000"/>
            <rFont val="Tahoma"/>
            <family val="2"/>
          </rPr>
          <t>Enter the Price Paid for the Equipment Name and Model.</t>
        </r>
      </text>
    </comment>
    <comment ref="M23" authorId="0">
      <text>
        <r>
          <rPr>
            <sz val="9"/>
            <color rgb="FF000000"/>
            <rFont val="Tahoma"/>
            <family val="2"/>
          </rPr>
          <t>Enter the Annual Service Agreement and Out of Pocket Cost of Maintenance for the Equipment Name and Model.</t>
        </r>
      </text>
    </comment>
    <comment ref="N23" authorId="0">
      <text>
        <r>
          <rPr>
            <b/>
            <sz val="8"/>
            <color rgb="FF000000"/>
            <rFont val="Tahoma"/>
            <family val="2"/>
          </rPr>
          <t>The Calculated Equipment Rate is Rounded up to the nearest Whole Dollar</t>
        </r>
      </text>
    </comment>
  </commentList>
</comments>
</file>

<file path=xl/sharedStrings.xml><?xml version="1.0" encoding="utf-8"?>
<sst xmlns="http://schemas.openxmlformats.org/spreadsheetml/2006/main" count="55" uniqueCount="55">
  <si>
    <t>Total Cost Per Year</t>
  </si>
  <si>
    <t>Total Equipment Cost</t>
  </si>
  <si>
    <t>Equipment Cost</t>
  </si>
  <si>
    <t>Kongsberg C44P</t>
  </si>
  <si>
    <t>Kongsberg XL44</t>
  </si>
  <si>
    <t>Cost of Funds</t>
  </si>
  <si>
    <t>Workstation &amp; Software Cost</t>
  </si>
  <si>
    <t>Annual Maintenance Cost</t>
  </si>
  <si>
    <t>Useful Life Years</t>
  </si>
  <si>
    <t>Cost of Funds Years</t>
  </si>
  <si>
    <t>Kongsberg XP44</t>
  </si>
  <si>
    <t>Year of Purchase</t>
  </si>
  <si>
    <t>Total Cost Per Day</t>
  </si>
  <si>
    <t>Annual Depreciation Expense</t>
  </si>
  <si>
    <t xml:space="preserve">Custom % Cost of Funds </t>
  </si>
  <si>
    <t>Hours Per Day</t>
  </si>
  <si>
    <t>Purpose:</t>
  </si>
  <si>
    <t># Work Days in:</t>
  </si>
  <si>
    <t>Default Rate %</t>
  </si>
  <si>
    <t>Equipment Name and Model</t>
  </si>
  <si>
    <t>Equipment Information Required</t>
  </si>
  <si>
    <t xml:space="preserve">SECTION B </t>
  </si>
  <si>
    <t xml:space="preserve">SECTION A </t>
  </si>
  <si>
    <t>Step 4:</t>
  </si>
  <si>
    <t>Step 3:</t>
  </si>
  <si>
    <t>Step 2:</t>
  </si>
  <si>
    <t xml:space="preserve">Step 1: </t>
  </si>
  <si>
    <t>Instructions:</t>
  </si>
  <si>
    <t xml:space="preserve">The purpose of this worksheet is to estimate the hourly cost to run each piece of equipment. </t>
  </si>
  <si>
    <t>Estimating Equipment Cost Worksheet</t>
  </si>
  <si>
    <t xml:space="preserve"> Estimated Equipment COST Worksheet</t>
  </si>
  <si>
    <t>Enter # of Closed Holidays:</t>
  </si>
  <si>
    <t>Enter Cost of Funds Option:</t>
  </si>
  <si>
    <t>Sample Closed Holidays:</t>
  </si>
  <si>
    <t>Sample Cost of Funds Option:</t>
  </si>
  <si>
    <t>What Is Cost of Funds?</t>
  </si>
  <si>
    <t>Step 5:</t>
  </si>
  <si>
    <t>RESULTS</t>
  </si>
  <si>
    <t>Hidden Calculated Data</t>
  </si>
  <si>
    <t>Default and Calculated Workdays</t>
  </si>
  <si>
    <t>Sample Equipment</t>
  </si>
  <si>
    <t>Device</t>
  </si>
  <si>
    <t>Todays Date</t>
  </si>
  <si>
    <t>Start Month</t>
  </si>
  <si>
    <t>End Month</t>
  </si>
  <si>
    <t>This Page is Intentionally Blank.</t>
  </si>
  <si>
    <r>
      <t xml:space="preserve">Enter </t>
    </r>
    <r>
      <rPr>
        <b/>
        <i/>
        <sz val="10"/>
        <rFont val="Arial"/>
        <family val="2"/>
      </rPr>
      <t>"NO"</t>
    </r>
    <r>
      <rPr>
        <sz val="10"/>
        <rFont val="Arial"/>
        <family val="2"/>
      </rPr>
      <t xml:space="preserve"> to Exclude Cost of Funds in ALL Calculations</t>
    </r>
  </si>
  <si>
    <r>
      <t xml:space="preserve">Enter </t>
    </r>
    <r>
      <rPr>
        <b/>
        <i/>
        <sz val="10"/>
        <rFont val="Arial"/>
        <family val="2"/>
      </rPr>
      <t xml:space="preserve">"Default %" </t>
    </r>
    <r>
      <rPr>
        <sz val="10"/>
        <rFont val="Arial"/>
        <family val="2"/>
      </rPr>
      <t>value to apply Cost of Funds in Calculations.</t>
    </r>
  </si>
  <si>
    <t>Average Hourly Equipment Cost</t>
  </si>
  <si>
    <t>The Setup Person sends the worksheet to the Production Manager to fill out Section A who then returns this worksheet to the Setup person when finished.</t>
  </si>
  <si>
    <t>When Section A is complete the Setup Person sends the worksheet to the General Accountant to complete the tasks in Steps 3, 4, and 5..</t>
  </si>
  <si>
    <r>
      <t xml:space="preserve">The General Accountant enters the Number of Closed Holidays per Year </t>
    </r>
    <r>
      <rPr>
        <b/>
        <i/>
        <sz val="11"/>
        <rFont val="Arial"/>
        <family val="2"/>
      </rPr>
      <t>(Excluding Weekend Holidays).</t>
    </r>
  </si>
  <si>
    <t>The General Accountant enters the desired Cost of Funds Option:</t>
  </si>
  <si>
    <t>After the  General Accountant completes Section B for each piece of equipment listed this worksheet is returned to the Setup Person.</t>
  </si>
  <si>
    <t>CALCULATOR TOOL
DO NOT DELETE ROWS OR COLUMNS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</si>
</sst>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5" formatCode="&quot;$&quot;#,##0_);\(&quot;$&quot;#,##0\)"/>
    <numFmt numFmtId="7" formatCode="&quot;$&quot;#,##0.00_);\(&quot;$&quot;#,##0.00\)"/>
    <numFmt numFmtId="164" formatCode="m/d/yyyy;@"/>
    <numFmt numFmtId="165" formatCode="[$-409]d\-mmm\-yy;@"/>
  </numFmts>
  <fonts count="32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color theme="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i/>
      <sz val="12"/>
      <name val="Arial"/>
      <family val="2"/>
    </font>
    <font>
      <i/>
      <sz val="12"/>
      <color theme="1"/>
      <name val="Arial"/>
      <family val="2"/>
    </font>
    <font>
      <b/>
      <i/>
      <sz val="12"/>
      <name val="Arial"/>
      <family val="2"/>
    </font>
    <font>
      <b/>
      <i/>
      <sz val="12"/>
      <color theme="1"/>
      <name val="Arial"/>
      <family val="2"/>
    </font>
    <font>
      <sz val="9"/>
      <color rgb="FF000000"/>
      <name val="Tahoma"/>
      <family val="2"/>
    </font>
    <font>
      <b/>
      <sz val="11"/>
      <name val="Arial"/>
      <family val="2"/>
    </font>
    <font>
      <b/>
      <sz val="11"/>
      <color theme="0"/>
      <name val="Arial"/>
      <family val="2"/>
    </font>
    <font>
      <sz val="11"/>
      <color theme="0"/>
      <name val="Arial"/>
      <family val="2"/>
    </font>
    <font>
      <sz val="11"/>
      <name val="Arial"/>
      <family val="2"/>
    </font>
    <font>
      <i/>
      <sz val="11"/>
      <color theme="1"/>
      <name val="Arial"/>
      <family val="2"/>
    </font>
    <font>
      <i/>
      <sz val="11"/>
      <name val="Arial"/>
      <family val="2"/>
    </font>
    <font>
      <b/>
      <sz val="10"/>
      <color rgb="FF000000"/>
      <name val="Tahoma"/>
      <family val="2"/>
    </font>
    <font>
      <sz val="10"/>
      <color rgb="FF000000"/>
      <name val="Arial"/>
      <family val="2"/>
    </font>
    <font>
      <b/>
      <i/>
      <sz val="10"/>
      <color theme="0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b/>
      <i/>
      <sz val="11"/>
      <name val="Arial"/>
      <family val="2"/>
    </font>
    <font>
      <sz val="14"/>
      <name val="Arial"/>
      <family val="2"/>
    </font>
    <font>
      <sz val="8"/>
      <name val="Arial"/>
      <family val="2"/>
    </font>
    <font>
      <i/>
      <sz val="10"/>
      <color theme="1"/>
      <name val="Arial"/>
      <family val="2"/>
    </font>
    <font>
      <b/>
      <sz val="8"/>
      <name val="Arial"/>
      <family val="2"/>
    </font>
    <font>
      <b/>
      <sz val="14"/>
      <name val="Arial"/>
      <family val="2"/>
    </font>
    <font>
      <sz val="8"/>
      <color rgb="FF000000"/>
      <name val="Tahoma"/>
      <family val="2"/>
    </font>
    <font>
      <b/>
      <sz val="8"/>
      <color rgb="FF000000"/>
      <name val="Tahoma"/>
      <family val="2"/>
    </font>
  </fonts>
  <fills count="10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4" tint="0.79998168889431442"/>
        <bgColor indexed="64"/>
      </patternFill>
    </fill>
  </fills>
  <borders count="46">
    <border>
      <left/>
      <right/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22">
    <xf numFmtId="0" fontId="0" fillId="0" borderId="0" xfId="0"/>
    <xf numFmtId="0" fontId="2" fillId="0" borderId="0" xfId="1"/>
    <xf numFmtId="0" fontId="2" fillId="0" borderId="0" xfId="1" applyAlignment="1">
      <alignment horizontal="center"/>
    </xf>
    <xf numFmtId="0" fontId="7" fillId="0" borderId="0" xfId="1" applyFont="1"/>
    <xf numFmtId="0" fontId="2" fillId="0" borderId="0" xfId="1" applyBorder="1"/>
    <xf numFmtId="5" fontId="5" fillId="5" borderId="4" xfId="0" applyNumberFormat="1" applyFont="1" applyFill="1" applyBorder="1" applyAlignment="1">
      <alignment vertical="center"/>
    </xf>
    <xf numFmtId="0" fontId="7" fillId="0" borderId="0" xfId="1" applyFont="1" applyBorder="1"/>
    <xf numFmtId="0" fontId="6" fillId="0" borderId="0" xfId="1" applyFont="1" applyBorder="1"/>
    <xf numFmtId="0" fontId="7" fillId="4" borderId="0" xfId="1" applyFont="1" applyFill="1" applyBorder="1"/>
    <xf numFmtId="0" fontId="14" fillId="5" borderId="4" xfId="1" applyFont="1" applyFill="1" applyBorder="1" applyAlignment="1">
      <alignment horizontal="left"/>
    </xf>
    <xf numFmtId="0" fontId="14" fillId="5" borderId="4" xfId="1" applyFont="1" applyFill="1" applyBorder="1" applyAlignment="1">
      <alignment horizontal="center"/>
    </xf>
    <xf numFmtId="0" fontId="15" fillId="5" borderId="4" xfId="1" applyFont="1" applyFill="1" applyBorder="1" applyAlignment="1">
      <alignment horizontal="center"/>
    </xf>
    <xf numFmtId="10" fontId="14" fillId="5" borderId="4" xfId="1" applyNumberFormat="1" applyFont="1" applyFill="1" applyBorder="1" applyAlignment="1">
      <alignment horizontal="center"/>
    </xf>
    <xf numFmtId="5" fontId="14" fillId="5" borderId="4" xfId="1" applyNumberFormat="1" applyFont="1" applyFill="1" applyBorder="1" applyAlignment="1">
      <alignment vertical="center"/>
    </xf>
    <xf numFmtId="5" fontId="14" fillId="5" borderId="4" xfId="1" applyNumberFormat="1" applyFont="1" applyFill="1" applyBorder="1"/>
    <xf numFmtId="5" fontId="14" fillId="5" borderId="8" xfId="1" applyNumberFormat="1" applyFont="1" applyFill="1" applyBorder="1"/>
    <xf numFmtId="0" fontId="14" fillId="5" borderId="4" xfId="1" applyFont="1" applyFill="1" applyBorder="1"/>
    <xf numFmtId="10" fontId="14" fillId="5" borderId="4" xfId="1" applyNumberFormat="1" applyFont="1" applyFill="1" applyBorder="1"/>
    <xf numFmtId="0" fontId="16" fillId="0" borderId="0" xfId="1" applyFont="1" applyBorder="1" applyAlignment="1">
      <alignment horizontal="center"/>
    </xf>
    <xf numFmtId="0" fontId="16" fillId="0" borderId="0" xfId="1" applyFont="1" applyBorder="1"/>
    <xf numFmtId="0" fontId="16" fillId="4" borderId="4" xfId="1" applyFont="1" applyFill="1" applyBorder="1"/>
    <xf numFmtId="0" fontId="16" fillId="4" borderId="8" xfId="1" applyFont="1" applyFill="1" applyBorder="1" applyAlignment="1">
      <alignment horizontal="center"/>
    </xf>
    <xf numFmtId="0" fontId="16" fillId="4" borderId="10" xfId="1" applyFont="1" applyFill="1" applyBorder="1" applyAlignment="1">
      <alignment horizontal="center"/>
    </xf>
    <xf numFmtId="0" fontId="0" fillId="0" borderId="0" xfId="0" applyBorder="1" applyAlignment="1"/>
    <xf numFmtId="0" fontId="7" fillId="2" borderId="0" xfId="1" applyFont="1" applyFill="1" applyBorder="1"/>
    <xf numFmtId="0" fontId="16" fillId="2" borderId="7" xfId="1" applyFont="1" applyFill="1" applyBorder="1" applyAlignment="1">
      <alignment horizontal="center"/>
    </xf>
    <xf numFmtId="10" fontId="16" fillId="2" borderId="4" xfId="1" applyNumberFormat="1" applyFont="1" applyFill="1" applyBorder="1"/>
    <xf numFmtId="0" fontId="16" fillId="2" borderId="4" xfId="1" applyFont="1" applyFill="1" applyBorder="1" applyAlignment="1">
      <alignment horizontal="center"/>
    </xf>
    <xf numFmtId="5" fontId="16" fillId="2" borderId="4" xfId="1" applyNumberFormat="1" applyFont="1" applyFill="1" applyBorder="1" applyAlignment="1">
      <alignment vertical="center"/>
    </xf>
    <xf numFmtId="5" fontId="16" fillId="2" borderId="4" xfId="1" applyNumberFormat="1" applyFont="1" applyFill="1" applyBorder="1"/>
    <xf numFmtId="0" fontId="2" fillId="0" borderId="0" xfId="1" applyFill="1" applyBorder="1" applyAlignment="1">
      <alignment horizontal="center"/>
    </xf>
    <xf numFmtId="0" fontId="2" fillId="0" borderId="0" xfId="1" applyFill="1" applyBorder="1"/>
    <xf numFmtId="5" fontId="16" fillId="2" borderId="8" xfId="1" applyNumberFormat="1" applyFont="1" applyFill="1" applyBorder="1"/>
    <xf numFmtId="0" fontId="1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164" fontId="4" fillId="0" borderId="0" xfId="0" applyNumberFormat="1" applyFont="1" applyFill="1" applyBorder="1" applyAlignment="1" applyProtection="1">
      <alignment vertical="top" wrapText="1"/>
    </xf>
    <xf numFmtId="0" fontId="1" fillId="0" borderId="3" xfId="0" applyFont="1" applyFill="1" applyBorder="1" applyAlignment="1">
      <alignment vertical="top"/>
    </xf>
    <xf numFmtId="0" fontId="3" fillId="2" borderId="5" xfId="1" applyFont="1" applyFill="1" applyBorder="1" applyAlignment="1" applyProtection="1">
      <alignment horizontal="center" vertical="top" wrapText="1"/>
      <protection locked="0"/>
    </xf>
    <xf numFmtId="5" fontId="4" fillId="0" borderId="4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vertical="top"/>
    </xf>
    <xf numFmtId="0" fontId="1" fillId="0" borderId="2" xfId="1" applyFont="1" applyFill="1" applyBorder="1" applyAlignment="1">
      <alignment horizontal="center" vertical="top" wrapText="1"/>
    </xf>
    <xf numFmtId="0" fontId="1" fillId="0" borderId="3" xfId="1" applyFont="1" applyFill="1" applyBorder="1" applyAlignment="1">
      <alignment horizontal="center" vertical="top" wrapText="1"/>
    </xf>
    <xf numFmtId="0" fontId="2" fillId="0" borderId="2" xfId="1" applyFill="1" applyBorder="1"/>
    <xf numFmtId="0" fontId="2" fillId="0" borderId="3" xfId="1" applyFill="1" applyBorder="1"/>
    <xf numFmtId="165" fontId="3" fillId="0" borderId="1" xfId="0" applyNumberFormat="1" applyFont="1" applyFill="1" applyBorder="1" applyAlignment="1">
      <alignment horizontal="center"/>
    </xf>
    <xf numFmtId="0" fontId="0" fillId="0" borderId="11" xfId="0" applyBorder="1" applyAlignment="1"/>
    <xf numFmtId="0" fontId="0" fillId="0" borderId="21" xfId="0" applyBorder="1" applyAlignment="1">
      <alignment vertical="top"/>
    </xf>
    <xf numFmtId="0" fontId="0" fillId="0" borderId="15" xfId="0" applyBorder="1" applyAlignment="1"/>
    <xf numFmtId="10" fontId="15" fillId="5" borderId="24" xfId="1" applyNumberFormat="1" applyFont="1" applyFill="1" applyBorder="1" applyAlignment="1" applyProtection="1">
      <alignment horizontal="center" vertical="top" wrapText="1"/>
      <protection locked="0"/>
    </xf>
    <xf numFmtId="0" fontId="7" fillId="4" borderId="23" xfId="1" applyFont="1" applyFill="1" applyBorder="1"/>
    <xf numFmtId="0" fontId="7" fillId="4" borderId="9" xfId="1" applyFont="1" applyFill="1" applyBorder="1"/>
    <xf numFmtId="0" fontId="7" fillId="2" borderId="23" xfId="1" applyFont="1" applyFill="1" applyBorder="1"/>
    <xf numFmtId="0" fontId="7" fillId="2" borderId="9" xfId="1" applyFont="1" applyFill="1" applyBorder="1"/>
    <xf numFmtId="0" fontId="7" fillId="4" borderId="9" xfId="1" applyFont="1" applyFill="1" applyBorder="1" applyAlignment="1">
      <alignment horizontal="center"/>
    </xf>
    <xf numFmtId="0" fontId="26" fillId="2" borderId="5" xfId="1" applyFont="1" applyFill="1" applyBorder="1" applyAlignment="1" applyProtection="1">
      <alignment horizontal="center" vertical="top" wrapText="1"/>
      <protection locked="0"/>
    </xf>
    <xf numFmtId="0" fontId="26" fillId="2" borderId="14" xfId="1" applyFont="1" applyFill="1" applyBorder="1" applyAlignment="1" applyProtection="1">
      <alignment horizontal="center" vertical="top" wrapText="1"/>
      <protection locked="0"/>
    </xf>
    <xf numFmtId="10" fontId="16" fillId="2" borderId="24" xfId="1" applyNumberFormat="1" applyFont="1" applyFill="1" applyBorder="1" applyAlignment="1">
      <alignment horizontal="center" vertical="top" wrapText="1"/>
    </xf>
    <xf numFmtId="0" fontId="28" fillId="0" borderId="1" xfId="0" applyFont="1" applyFill="1" applyBorder="1" applyAlignment="1">
      <alignment horizontal="center" vertical="top"/>
    </xf>
    <xf numFmtId="0" fontId="28" fillId="0" borderId="2" xfId="0" applyFont="1" applyFill="1" applyBorder="1" applyAlignment="1">
      <alignment vertical="top"/>
    </xf>
    <xf numFmtId="0" fontId="11" fillId="0" borderId="29" xfId="1" applyFont="1" applyBorder="1"/>
    <xf numFmtId="0" fontId="11" fillId="0" borderId="27" xfId="1" applyFont="1" applyBorder="1"/>
    <xf numFmtId="0" fontId="11" fillId="0" borderId="29" xfId="1" applyFont="1" applyBorder="1" applyAlignment="1">
      <alignment vertical="top"/>
    </xf>
    <xf numFmtId="0" fontId="0" fillId="0" borderId="30" xfId="0" applyBorder="1" applyAlignment="1">
      <alignment vertical="top"/>
    </xf>
    <xf numFmtId="0" fontId="17" fillId="0" borderId="12" xfId="1" applyFont="1" applyBorder="1"/>
    <xf numFmtId="0" fontId="17" fillId="0" borderId="27" xfId="1" applyFont="1" applyBorder="1"/>
    <xf numFmtId="0" fontId="17" fillId="0" borderId="29" xfId="1" applyFont="1" applyBorder="1"/>
    <xf numFmtId="0" fontId="15" fillId="0" borderId="30" xfId="0" applyFont="1" applyBorder="1" applyAlignment="1">
      <alignment vertical="center"/>
    </xf>
    <xf numFmtId="0" fontId="16" fillId="0" borderId="28" xfId="0" applyFont="1" applyBorder="1" applyAlignment="1"/>
    <xf numFmtId="0" fontId="17" fillId="0" borderId="29" xfId="1" applyFont="1" applyBorder="1" applyAlignment="1">
      <alignment horizontal="left" vertical="top"/>
    </xf>
    <xf numFmtId="0" fontId="16" fillId="0" borderId="30" xfId="0" applyFont="1" applyBorder="1" applyAlignment="1"/>
    <xf numFmtId="0" fontId="0" fillId="0" borderId="12" xfId="0" applyBorder="1" applyAlignment="1"/>
    <xf numFmtId="0" fontId="0" fillId="0" borderId="27" xfId="0" applyBorder="1" applyAlignment="1"/>
    <xf numFmtId="0" fontId="0" fillId="0" borderId="28" xfId="0" applyBorder="1" applyAlignment="1"/>
    <xf numFmtId="0" fontId="17" fillId="0" borderId="25" xfId="1" applyFont="1" applyBorder="1"/>
    <xf numFmtId="0" fontId="9" fillId="0" borderId="17" xfId="1" applyFont="1" applyBorder="1"/>
    <xf numFmtId="0" fontId="8" fillId="0" borderId="13" xfId="1" applyFont="1" applyBorder="1"/>
    <xf numFmtId="0" fontId="6" fillId="0" borderId="13" xfId="1" applyFont="1" applyBorder="1"/>
    <xf numFmtId="0" fontId="13" fillId="7" borderId="33" xfId="1" applyFont="1" applyFill="1" applyBorder="1" applyAlignment="1">
      <alignment horizontal="center"/>
    </xf>
    <xf numFmtId="0" fontId="7" fillId="0" borderId="12" xfId="1" applyFont="1" applyBorder="1"/>
    <xf numFmtId="0" fontId="2" fillId="7" borderId="34" xfId="1" applyFill="1" applyBorder="1"/>
    <xf numFmtId="0" fontId="2" fillId="7" borderId="34" xfId="1" applyFill="1" applyBorder="1" applyAlignment="1">
      <alignment horizontal="center" vertical="top"/>
    </xf>
    <xf numFmtId="0" fontId="16" fillId="0" borderId="12" xfId="1" applyFont="1" applyBorder="1" applyAlignment="1">
      <alignment horizontal="center"/>
    </xf>
    <xf numFmtId="0" fontId="16" fillId="0" borderId="12" xfId="1" applyFont="1" applyBorder="1"/>
    <xf numFmtId="0" fontId="2" fillId="0" borderId="25" xfId="1" applyBorder="1"/>
    <xf numFmtId="0" fontId="2" fillId="0" borderId="16" xfId="1" applyBorder="1" applyAlignment="1">
      <alignment horizontal="center"/>
    </xf>
    <xf numFmtId="0" fontId="2" fillId="0" borderId="16" xfId="1" applyBorder="1"/>
    <xf numFmtId="0" fontId="2" fillId="0" borderId="19" xfId="1" applyBorder="1"/>
    <xf numFmtId="0" fontId="1" fillId="0" borderId="19" xfId="1" applyFont="1" applyBorder="1" applyAlignment="1">
      <alignment horizontal="center" vertical="top" wrapText="1"/>
    </xf>
    <xf numFmtId="164" fontId="4" fillId="0" borderId="11" xfId="0" applyNumberFormat="1" applyFont="1" applyFill="1" applyBorder="1" applyAlignment="1">
      <alignment vertical="top" wrapText="1"/>
    </xf>
    <xf numFmtId="5" fontId="5" fillId="5" borderId="35" xfId="0" applyNumberFormat="1" applyFont="1" applyFill="1" applyBorder="1" applyAlignment="1">
      <alignment vertical="center"/>
    </xf>
    <xf numFmtId="0" fontId="4" fillId="0" borderId="11" xfId="0" applyFont="1" applyFill="1" applyBorder="1" applyAlignment="1">
      <alignment vertical="top"/>
    </xf>
    <xf numFmtId="10" fontId="4" fillId="0" borderId="19" xfId="0" applyNumberFormat="1" applyFont="1" applyFill="1" applyBorder="1" applyAlignment="1">
      <alignment vertical="top"/>
    </xf>
    <xf numFmtId="0" fontId="1" fillId="0" borderId="11" xfId="1" applyFont="1" applyBorder="1"/>
    <xf numFmtId="5" fontId="4" fillId="0" borderId="35" xfId="0" applyNumberFormat="1" applyFont="1" applyFill="1" applyBorder="1" applyAlignment="1">
      <alignment vertical="center"/>
    </xf>
    <xf numFmtId="0" fontId="2" fillId="0" borderId="11" xfId="1" applyBorder="1"/>
    <xf numFmtId="0" fontId="2" fillId="0" borderId="16" xfId="1" applyFill="1" applyBorder="1"/>
    <xf numFmtId="0" fontId="2" fillId="0" borderId="26" xfId="1" applyBorder="1"/>
    <xf numFmtId="0" fontId="25" fillId="0" borderId="0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9" fillId="5" borderId="17" xfId="0" applyFont="1" applyFill="1" applyBorder="1" applyAlignment="1">
      <alignment horizontal="center" vertical="center" wrapText="1"/>
    </xf>
    <xf numFmtId="0" fontId="29" fillId="5" borderId="13" xfId="0" applyFont="1" applyFill="1" applyBorder="1" applyAlignment="1">
      <alignment horizontal="center" vertical="center"/>
    </xf>
    <xf numFmtId="0" fontId="29" fillId="5" borderId="18" xfId="0" applyFont="1" applyFill="1" applyBorder="1" applyAlignment="1">
      <alignment horizontal="center" vertical="center"/>
    </xf>
    <xf numFmtId="0" fontId="29" fillId="5" borderId="12" xfId="0" applyFont="1" applyFill="1" applyBorder="1" applyAlignment="1">
      <alignment horizontal="center" vertical="center"/>
    </xf>
    <xf numFmtId="0" fontId="29" fillId="5" borderId="0" xfId="0" applyFont="1" applyFill="1" applyBorder="1" applyAlignment="1">
      <alignment horizontal="center" vertical="center"/>
    </xf>
    <xf numFmtId="0" fontId="29" fillId="5" borderId="11" xfId="0" applyFont="1" applyFill="1" applyBorder="1" applyAlignment="1">
      <alignment horizontal="center" vertical="center"/>
    </xf>
    <xf numFmtId="0" fontId="29" fillId="5" borderId="25" xfId="0" applyFont="1" applyFill="1" applyBorder="1" applyAlignment="1">
      <alignment horizontal="center" vertical="center"/>
    </xf>
    <xf numFmtId="0" fontId="29" fillId="5" borderId="16" xfId="0" applyFont="1" applyFill="1" applyBorder="1" applyAlignment="1">
      <alignment horizontal="center" vertical="center"/>
    </xf>
    <xf numFmtId="0" fontId="29" fillId="5" borderId="26" xfId="0" applyFont="1" applyFill="1" applyBorder="1" applyAlignment="1">
      <alignment horizontal="center" vertical="center"/>
    </xf>
    <xf numFmtId="0" fontId="13" fillId="5" borderId="12" xfId="1" applyFont="1" applyFill="1" applyBorder="1" applyAlignment="1">
      <alignment horizontal="center" vertical="center" wrapText="1"/>
    </xf>
    <xf numFmtId="0" fontId="13" fillId="5" borderId="0" xfId="1" applyFont="1" applyFill="1" applyBorder="1" applyAlignment="1">
      <alignment horizontal="center" vertical="center" wrapText="1"/>
    </xf>
    <xf numFmtId="0" fontId="13" fillId="5" borderId="9" xfId="1" applyFont="1" applyFill="1" applyBorder="1" applyAlignment="1">
      <alignment horizontal="center" vertical="center" wrapText="1"/>
    </xf>
    <xf numFmtId="0" fontId="13" fillId="5" borderId="27" xfId="1" applyFont="1" applyFill="1" applyBorder="1" applyAlignment="1">
      <alignment horizontal="center" vertical="center" wrapText="1"/>
    </xf>
    <xf numFmtId="0" fontId="13" fillId="5" borderId="15" xfId="1" applyFont="1" applyFill="1" applyBorder="1" applyAlignment="1">
      <alignment horizontal="center" vertical="center" wrapText="1"/>
    </xf>
    <xf numFmtId="0" fontId="13" fillId="5" borderId="6" xfId="1" applyFont="1" applyFill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4" borderId="31" xfId="1" applyFont="1" applyFill="1" applyBorder="1" applyAlignment="1">
      <alignment horizontal="center"/>
    </xf>
    <xf numFmtId="0" fontId="6" fillId="4" borderId="13" xfId="1" applyFont="1" applyFill="1" applyBorder="1" applyAlignment="1">
      <alignment horizontal="center"/>
    </xf>
    <xf numFmtId="0" fontId="6" fillId="4" borderId="32" xfId="1" applyFont="1" applyFill="1" applyBorder="1" applyAlignment="1">
      <alignment horizontal="center"/>
    </xf>
    <xf numFmtId="0" fontId="6" fillId="2" borderId="31" xfId="1" applyFont="1" applyFill="1" applyBorder="1" applyAlignment="1">
      <alignment horizontal="center"/>
    </xf>
    <xf numFmtId="0" fontId="6" fillId="2" borderId="13" xfId="1" applyFont="1" applyFill="1" applyBorder="1" applyAlignment="1">
      <alignment horizontal="center"/>
    </xf>
    <xf numFmtId="0" fontId="6" fillId="2" borderId="32" xfId="1" applyFont="1" applyFill="1" applyBorder="1" applyAlignment="1">
      <alignment horizontal="center"/>
    </xf>
    <xf numFmtId="0" fontId="3" fillId="2" borderId="27" xfId="1" applyFont="1" applyFill="1" applyBorder="1" applyAlignment="1" applyProtection="1">
      <alignment horizontal="center" vertical="top" wrapText="1"/>
      <protection locked="0"/>
    </xf>
    <xf numFmtId="0" fontId="3" fillId="2" borderId="15" xfId="1" applyFont="1" applyFill="1" applyBorder="1" applyAlignment="1" applyProtection="1">
      <alignment horizontal="center" vertical="top" wrapText="1"/>
      <protection locked="0"/>
    </xf>
    <xf numFmtId="0" fontId="3" fillId="2" borderId="6" xfId="1" applyFont="1" applyFill="1" applyBorder="1" applyAlignment="1" applyProtection="1">
      <alignment horizontal="center" vertical="top" wrapText="1"/>
      <protection locked="0"/>
    </xf>
    <xf numFmtId="0" fontId="10" fillId="0" borderId="21" xfId="1" applyFont="1" applyBorder="1" applyAlignment="1">
      <alignment vertical="top" wrapText="1"/>
    </xf>
    <xf numFmtId="0" fontId="0" fillId="0" borderId="21" xfId="0" applyBorder="1" applyAlignment="1">
      <alignment vertical="top" wrapText="1"/>
    </xf>
    <xf numFmtId="0" fontId="0" fillId="0" borderId="30" xfId="0" applyBorder="1" applyAlignment="1">
      <alignment vertical="top" wrapText="1"/>
    </xf>
    <xf numFmtId="0" fontId="0" fillId="0" borderId="15" xfId="0" applyBorder="1" applyAlignment="1">
      <alignment vertical="top" wrapText="1"/>
    </xf>
    <xf numFmtId="0" fontId="0" fillId="0" borderId="28" xfId="0" applyBorder="1" applyAlignment="1">
      <alignment vertical="top" wrapText="1"/>
    </xf>
    <xf numFmtId="0" fontId="6" fillId="6" borderId="17" xfId="1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18" fillId="0" borderId="21" xfId="1" applyFont="1" applyBorder="1" applyAlignment="1">
      <alignment horizontal="left" vertical="top" wrapText="1"/>
    </xf>
    <xf numFmtId="0" fontId="0" fillId="0" borderId="21" xfId="0" applyBorder="1" applyAlignment="1"/>
    <xf numFmtId="0" fontId="0" fillId="0" borderId="30" xfId="0" applyBorder="1" applyAlignment="1"/>
    <xf numFmtId="0" fontId="0" fillId="0" borderId="15" xfId="0" applyBorder="1" applyAlignment="1"/>
    <xf numFmtId="0" fontId="0" fillId="0" borderId="28" xfId="0" applyBorder="1" applyAlignment="1"/>
    <xf numFmtId="0" fontId="18" fillId="0" borderId="0" xfId="1" applyFont="1" applyBorder="1" applyAlignment="1">
      <alignment horizontal="left" vertical="top" wrapText="1"/>
    </xf>
    <xf numFmtId="0" fontId="0" fillId="0" borderId="0" xfId="0" applyBorder="1" applyAlignment="1"/>
    <xf numFmtId="0" fontId="0" fillId="0" borderId="11" xfId="0" applyBorder="1" applyAlignment="1"/>
    <xf numFmtId="0" fontId="18" fillId="0" borderId="21" xfId="1" applyFont="1" applyBorder="1" applyAlignment="1">
      <alignment vertical="top" wrapText="1"/>
    </xf>
    <xf numFmtId="0" fontId="17" fillId="0" borderId="21" xfId="1" applyFont="1" applyBorder="1" applyAlignment="1">
      <alignment horizontal="left" vertical="top" wrapText="1"/>
    </xf>
    <xf numFmtId="0" fontId="0" fillId="0" borderId="21" xfId="0" applyBorder="1" applyAlignment="1">
      <alignment horizontal="left" vertical="top" wrapText="1"/>
    </xf>
    <xf numFmtId="0" fontId="27" fillId="0" borderId="8" xfId="1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11" xfId="0" applyFont="1" applyFill="1" applyBorder="1" applyAlignment="1">
      <alignment horizontal="center" vertical="top" wrapText="1"/>
    </xf>
    <xf numFmtId="0" fontId="16" fillId="2" borderId="24" xfId="1" applyFont="1" applyFill="1" applyBorder="1" applyAlignment="1">
      <alignment horizontal="center" vertical="top" wrapText="1"/>
    </xf>
    <xf numFmtId="0" fontId="0" fillId="2" borderId="5" xfId="0" applyFill="1" applyBorder="1" applyAlignment="1">
      <alignment vertical="top" wrapText="1"/>
    </xf>
    <xf numFmtId="0" fontId="15" fillId="5" borderId="24" xfId="1" applyFont="1" applyFill="1" applyBorder="1" applyAlignment="1">
      <alignment horizontal="center" vertical="top"/>
    </xf>
    <xf numFmtId="0" fontId="0" fillId="0" borderId="5" xfId="0" applyBorder="1" applyAlignment="1">
      <alignment vertical="top"/>
    </xf>
    <xf numFmtId="0" fontId="23" fillId="0" borderId="20" xfId="1" applyFont="1" applyBorder="1" applyAlignment="1">
      <alignment horizontal="left" vertical="top" wrapText="1"/>
    </xf>
    <xf numFmtId="0" fontId="23" fillId="0" borderId="22" xfId="0" applyFont="1" applyBorder="1" applyAlignment="1">
      <alignment horizontal="left" vertical="top" wrapText="1"/>
    </xf>
    <xf numFmtId="0" fontId="23" fillId="0" borderId="14" xfId="0" applyFont="1" applyBorder="1" applyAlignment="1">
      <alignment horizontal="left" vertical="top" wrapText="1"/>
    </xf>
    <xf numFmtId="0" fontId="23" fillId="0" borderId="6" xfId="0" applyFont="1" applyBorder="1" applyAlignment="1">
      <alignment horizontal="left" vertical="top" wrapText="1"/>
    </xf>
    <xf numFmtId="0" fontId="0" fillId="0" borderId="21" xfId="0" applyBorder="1" applyAlignment="1">
      <alignment wrapText="1"/>
    </xf>
    <xf numFmtId="0" fontId="0" fillId="0" borderId="30" xfId="0" applyBorder="1" applyAlignment="1">
      <alignment wrapText="1"/>
    </xf>
    <xf numFmtId="0" fontId="6" fillId="3" borderId="27" xfId="1" applyFont="1" applyFill="1" applyBorder="1" applyAlignment="1">
      <alignment horizontal="center"/>
    </xf>
    <xf numFmtId="0" fontId="2" fillId="0" borderId="0" xfId="0" applyFont="1" applyBorder="1" applyAlignment="1">
      <alignment wrapText="1"/>
    </xf>
    <xf numFmtId="0" fontId="0" fillId="0" borderId="0" xfId="0" applyBorder="1" applyAlignment="1">
      <alignment wrapText="1"/>
    </xf>
    <xf numFmtId="0" fontId="2" fillId="0" borderId="15" xfId="0" applyFont="1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16" xfId="0" applyBorder="1" applyAlignment="1">
      <alignment wrapText="1"/>
    </xf>
    <xf numFmtId="0" fontId="0" fillId="0" borderId="26" xfId="0" applyBorder="1" applyAlignment="1">
      <alignment wrapText="1"/>
    </xf>
    <xf numFmtId="0" fontId="23" fillId="0" borderId="21" xfId="0" applyFont="1" applyBorder="1" applyAlignment="1">
      <alignment horizontal="left" vertical="top" wrapText="1"/>
    </xf>
    <xf numFmtId="0" fontId="21" fillId="8" borderId="20" xfId="0" applyFont="1" applyFill="1" applyBorder="1" applyAlignment="1">
      <alignment horizontal="center" vertical="center" wrapText="1"/>
    </xf>
    <xf numFmtId="0" fontId="22" fillId="8" borderId="21" xfId="0" applyFont="1" applyFill="1" applyBorder="1" applyAlignment="1">
      <alignment horizontal="center" vertical="center"/>
    </xf>
    <xf numFmtId="0" fontId="22" fillId="8" borderId="22" xfId="0" applyFont="1" applyFill="1" applyBorder="1" applyAlignment="1">
      <alignment horizontal="center" vertical="center"/>
    </xf>
    <xf numFmtId="0" fontId="22" fillId="8" borderId="14" xfId="0" applyFont="1" applyFill="1" applyBorder="1" applyAlignment="1">
      <alignment horizontal="center" vertical="center"/>
    </xf>
    <xf numFmtId="0" fontId="22" fillId="8" borderId="15" xfId="0" applyFont="1" applyFill="1" applyBorder="1" applyAlignment="1">
      <alignment horizontal="center" vertical="center"/>
    </xf>
    <xf numFmtId="0" fontId="22" fillId="8" borderId="6" xfId="0" applyFont="1" applyFill="1" applyBorder="1" applyAlignment="1">
      <alignment horizontal="center" vertical="center"/>
    </xf>
    <xf numFmtId="0" fontId="2" fillId="0" borderId="22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4" fillId="0" borderId="0" xfId="0" applyFont="1" applyFill="1" applyBorder="1" applyAlignment="1" applyProtection="1">
      <alignment horizontal="center" vertical="top"/>
      <protection locked="0"/>
    </xf>
    <xf numFmtId="0" fontId="4" fillId="0" borderId="12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5" fontId="4" fillId="0" borderId="5" xfId="0" applyNumberFormat="1" applyFont="1" applyFill="1" applyBorder="1" applyAlignment="1">
      <alignment vertical="center"/>
    </xf>
    <xf numFmtId="0" fontId="4" fillId="0" borderId="36" xfId="0" applyFont="1" applyFill="1" applyBorder="1" applyAlignment="1" applyProtection="1">
      <alignment horizontal="center" vertical="top" wrapText="1"/>
      <protection locked="0"/>
    </xf>
    <xf numFmtId="0" fontId="4" fillId="0" borderId="37" xfId="0" applyFont="1" applyFill="1" applyBorder="1" applyAlignment="1" applyProtection="1">
      <alignment horizontal="center" vertical="top" wrapText="1"/>
      <protection locked="0"/>
    </xf>
    <xf numFmtId="10" fontId="4" fillId="0" borderId="38" xfId="0" applyNumberFormat="1" applyFont="1" applyFill="1" applyBorder="1" applyAlignment="1" applyProtection="1">
      <alignment horizontal="center" vertical="top" wrapText="1"/>
      <protection locked="0"/>
    </xf>
    <xf numFmtId="5" fontId="5" fillId="5" borderId="10" xfId="0" applyNumberFormat="1" applyFont="1" applyFill="1" applyBorder="1" applyAlignment="1">
      <alignment vertical="center"/>
    </xf>
    <xf numFmtId="5" fontId="4" fillId="0" borderId="10" xfId="0" applyNumberFormat="1" applyFont="1" applyFill="1" applyBorder="1" applyAlignment="1">
      <alignment vertical="center"/>
    </xf>
    <xf numFmtId="5" fontId="4" fillId="0" borderId="39" xfId="0" applyNumberFormat="1" applyFont="1" applyFill="1" applyBorder="1" applyAlignment="1">
      <alignment vertical="center"/>
    </xf>
    <xf numFmtId="5" fontId="4" fillId="0" borderId="40" xfId="0" applyNumberFormat="1" applyFont="1" applyFill="1" applyBorder="1" applyAlignment="1">
      <alignment vertical="center"/>
    </xf>
    <xf numFmtId="0" fontId="16" fillId="4" borderId="4" xfId="1" applyFont="1" applyFill="1" applyBorder="1" applyAlignment="1">
      <alignment horizontal="center"/>
    </xf>
    <xf numFmtId="0" fontId="16" fillId="4" borderId="24" xfId="1" applyFont="1" applyFill="1" applyBorder="1"/>
    <xf numFmtId="0" fontId="16" fillId="4" borderId="24" xfId="1" applyFont="1" applyFill="1" applyBorder="1" applyAlignment="1">
      <alignment horizontal="center"/>
    </xf>
    <xf numFmtId="0" fontId="16" fillId="2" borderId="24" xfId="1" applyFont="1" applyFill="1" applyBorder="1" applyAlignment="1">
      <alignment horizontal="center"/>
    </xf>
    <xf numFmtId="10" fontId="16" fillId="2" borderId="24" xfId="1" applyNumberFormat="1" applyFont="1" applyFill="1" applyBorder="1"/>
    <xf numFmtId="5" fontId="16" fillId="2" borderId="24" xfId="1" applyNumberFormat="1" applyFont="1" applyFill="1" applyBorder="1" applyAlignment="1">
      <alignment vertical="center"/>
    </xf>
    <xf numFmtId="5" fontId="16" fillId="2" borderId="24" xfId="1" applyNumberFormat="1" applyFont="1" applyFill="1" applyBorder="1"/>
    <xf numFmtId="5" fontId="4" fillId="0" borderId="44" xfId="0" applyNumberFormat="1" applyFont="1" applyFill="1" applyBorder="1" applyAlignment="1">
      <alignment vertical="center"/>
    </xf>
    <xf numFmtId="5" fontId="4" fillId="0" borderId="24" xfId="0" applyNumberFormat="1" applyFont="1" applyFill="1" applyBorder="1" applyAlignment="1">
      <alignment vertical="center"/>
    </xf>
    <xf numFmtId="5" fontId="4" fillId="0" borderId="45" xfId="0" applyNumberFormat="1" applyFont="1" applyFill="1" applyBorder="1" applyAlignment="1">
      <alignment vertical="center"/>
    </xf>
    <xf numFmtId="0" fontId="2" fillId="0" borderId="0" xfId="1" applyBorder="1" applyAlignment="1">
      <alignment horizontal="center"/>
    </xf>
    <xf numFmtId="0" fontId="6" fillId="3" borderId="17" xfId="1" applyFont="1" applyFill="1" applyBorder="1" applyAlignment="1">
      <alignment horizontal="center" wrapText="1"/>
    </xf>
    <xf numFmtId="0" fontId="0" fillId="0" borderId="13" xfId="0" applyBorder="1" applyAlignment="1">
      <alignment wrapText="1"/>
    </xf>
    <xf numFmtId="0" fontId="0" fillId="0" borderId="18" xfId="0" applyBorder="1" applyAlignment="1">
      <alignment wrapText="1"/>
    </xf>
    <xf numFmtId="0" fontId="28" fillId="2" borderId="10" xfId="0" applyFont="1" applyFill="1" applyBorder="1" applyAlignment="1" applyProtection="1">
      <alignment horizontal="center" vertical="top" wrapText="1"/>
      <protection locked="0"/>
    </xf>
    <xf numFmtId="7" fontId="5" fillId="5" borderId="10" xfId="0" applyNumberFormat="1" applyFont="1" applyFill="1" applyBorder="1" applyAlignment="1">
      <alignment vertical="center"/>
    </xf>
    <xf numFmtId="7" fontId="4" fillId="9" borderId="10" xfId="0" applyNumberFormat="1" applyFont="1" applyFill="1" applyBorder="1" applyAlignment="1">
      <alignment vertical="center"/>
    </xf>
    <xf numFmtId="7" fontId="4" fillId="9" borderId="45" xfId="0" applyNumberFormat="1" applyFont="1" applyFill="1" applyBorder="1" applyAlignment="1">
      <alignment vertical="center"/>
    </xf>
    <xf numFmtId="5" fontId="4" fillId="0" borderId="41" xfId="0" applyNumberFormat="1" applyFont="1" applyFill="1" applyBorder="1"/>
    <xf numFmtId="5" fontId="4" fillId="0" borderId="42" xfId="0" applyNumberFormat="1" applyFont="1" applyFill="1" applyBorder="1"/>
    <xf numFmtId="0" fontId="1" fillId="0" borderId="17" xfId="0" applyFont="1" applyFill="1" applyBorder="1" applyAlignment="1">
      <alignment horizontal="center" wrapText="1"/>
    </xf>
    <xf numFmtId="0" fontId="0" fillId="0" borderId="13" xfId="0" applyFill="1" applyBorder="1" applyAlignment="1">
      <alignment horizontal="center" wrapText="1"/>
    </xf>
    <xf numFmtId="0" fontId="0" fillId="0" borderId="18" xfId="0" applyFill="1" applyBorder="1" applyAlignment="1">
      <alignment horizontal="center" wrapText="1"/>
    </xf>
    <xf numFmtId="0" fontId="0" fillId="0" borderId="11" xfId="0" applyFill="1" applyBorder="1" applyAlignment="1">
      <alignment horizontal="center"/>
    </xf>
    <xf numFmtId="5" fontId="4" fillId="0" borderId="43" xfId="0" applyNumberFormat="1" applyFont="1" applyFill="1" applyBorder="1"/>
    <xf numFmtId="7" fontId="4" fillId="0" borderId="26" xfId="0" applyNumberFormat="1" applyFont="1" applyFill="1" applyBorder="1"/>
    <xf numFmtId="0" fontId="16" fillId="0" borderId="27" xfId="1" applyFont="1" applyBorder="1"/>
    <xf numFmtId="0" fontId="16" fillId="0" borderId="15" xfId="1" applyFont="1" applyBorder="1" applyAlignment="1">
      <alignment horizontal="center"/>
    </xf>
    <xf numFmtId="0" fontId="16" fillId="0" borderId="15" xfId="1" applyFont="1" applyBorder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C52"/>
  <sheetViews>
    <sheetView showGridLines="0" tabSelected="1" topLeftCell="A17" zoomScaleNormal="100" workbookViewId="0">
      <selection activeCell="N30" sqref="N30"/>
    </sheetView>
  </sheetViews>
  <sheetFormatPr defaultColWidth="10.85546875" defaultRowHeight="12.75" x14ac:dyDescent="0.2"/>
  <cols>
    <col min="1" max="1" width="10" style="1" bestFit="1" customWidth="1"/>
    <col min="2" max="2" width="3.85546875" style="2" customWidth="1"/>
    <col min="3" max="4" width="1" style="1" customWidth="1"/>
    <col min="5" max="5" width="30.85546875" style="1" customWidth="1"/>
    <col min="6" max="6" width="6.85546875" style="1" customWidth="1"/>
    <col min="7" max="7" width="6" style="2" customWidth="1"/>
    <col min="8" max="8" width="7.85546875" style="1" customWidth="1"/>
    <col min="9" max="9" width="6.7109375" style="1" customWidth="1"/>
    <col min="10" max="10" width="7.140625" style="1" customWidth="1"/>
    <col min="11" max="11" width="9.28515625" style="1" customWidth="1"/>
    <col min="12" max="12" width="13" style="1" bestFit="1" customWidth="1"/>
    <col min="13" max="13" width="10" style="1" customWidth="1"/>
    <col min="14" max="14" width="11.42578125" style="4" customWidth="1"/>
    <col min="15" max="15" width="1" style="1" customWidth="1"/>
    <col min="16" max="16" width="10.85546875" style="1" bestFit="1" customWidth="1"/>
    <col min="17" max="19" width="9.85546875" style="1" customWidth="1"/>
    <col min="20" max="20" width="10.42578125" style="1" customWidth="1"/>
    <col min="21" max="21" width="1" style="31" customWidth="1"/>
    <col min="22" max="22" width="12.42578125" style="31" customWidth="1"/>
    <col min="23" max="23" width="10.85546875" style="31" customWidth="1"/>
    <col min="24" max="24" width="10.85546875" style="1" customWidth="1"/>
    <col min="25" max="26" width="10.85546875" style="1"/>
    <col min="27" max="27" width="12.42578125" style="1" bestFit="1" customWidth="1"/>
    <col min="28" max="16384" width="10.85546875" style="1"/>
  </cols>
  <sheetData>
    <row r="1" spans="1:29" s="3" customFormat="1" ht="15.75" customHeight="1" x14ac:dyDescent="0.2">
      <c r="A1" s="130" t="s">
        <v>29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2"/>
      <c r="O1" s="97" t="s">
        <v>45</v>
      </c>
      <c r="P1" s="98"/>
      <c r="Q1" s="98"/>
      <c r="R1" s="98"/>
      <c r="S1" s="98"/>
      <c r="T1" s="98"/>
      <c r="U1" s="98"/>
      <c r="V1" s="98"/>
      <c r="W1" s="98"/>
      <c r="X1" s="98"/>
      <c r="Y1"/>
      <c r="Z1"/>
      <c r="AA1"/>
      <c r="AB1"/>
      <c r="AC1"/>
    </row>
    <row r="2" spans="1:29" s="3" customFormat="1" ht="15.75" customHeight="1" x14ac:dyDescent="0.2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5"/>
      <c r="O2" s="97"/>
      <c r="P2" s="98"/>
      <c r="Q2" s="98"/>
      <c r="R2" s="98"/>
      <c r="S2" s="98"/>
      <c r="T2" s="98"/>
      <c r="U2" s="98"/>
      <c r="V2" s="98"/>
      <c r="W2" s="98"/>
      <c r="X2" s="98"/>
      <c r="Y2"/>
      <c r="Z2"/>
      <c r="AA2"/>
      <c r="AB2"/>
      <c r="AC2"/>
    </row>
    <row r="3" spans="1:29" s="3" customFormat="1" ht="15.75" customHeight="1" x14ac:dyDescent="0.2">
      <c r="A3" s="136"/>
      <c r="B3" s="137"/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8"/>
      <c r="O3" s="97"/>
      <c r="P3" s="98"/>
      <c r="Q3" s="98"/>
      <c r="R3" s="98"/>
      <c r="S3" s="98"/>
      <c r="T3" s="98"/>
      <c r="U3" s="98"/>
      <c r="V3" s="98"/>
      <c r="W3" s="98"/>
      <c r="X3" s="98"/>
      <c r="Y3"/>
      <c r="Z3"/>
      <c r="AA3"/>
      <c r="AB3"/>
      <c r="AC3"/>
    </row>
    <row r="4" spans="1:29" s="3" customFormat="1" ht="15" x14ac:dyDescent="0.2">
      <c r="A4" s="59" t="s">
        <v>16</v>
      </c>
      <c r="B4" s="125" t="s">
        <v>28</v>
      </c>
      <c r="C4" s="126"/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7"/>
      <c r="O4" s="97"/>
      <c r="P4" s="98"/>
      <c r="Q4" s="98"/>
      <c r="R4" s="98"/>
      <c r="S4" s="98"/>
      <c r="T4" s="98"/>
      <c r="U4" s="98"/>
      <c r="V4" s="98"/>
      <c r="W4" s="98"/>
      <c r="X4" s="98"/>
      <c r="Y4"/>
      <c r="Z4"/>
      <c r="AA4"/>
      <c r="AB4"/>
      <c r="AC4"/>
    </row>
    <row r="5" spans="1:29" s="3" customFormat="1" ht="15" x14ac:dyDescent="0.2">
      <c r="A5" s="60"/>
      <c r="B5" s="128"/>
      <c r="C5" s="128"/>
      <c r="D5" s="128"/>
      <c r="E5" s="128"/>
      <c r="F5" s="128"/>
      <c r="G5" s="128"/>
      <c r="H5" s="128"/>
      <c r="I5" s="128"/>
      <c r="J5" s="128"/>
      <c r="K5" s="128"/>
      <c r="L5" s="128"/>
      <c r="M5" s="128"/>
      <c r="N5" s="129"/>
      <c r="O5" s="97"/>
      <c r="P5" s="98"/>
      <c r="Q5" s="98"/>
      <c r="R5" s="98"/>
      <c r="S5" s="98"/>
      <c r="T5" s="98"/>
      <c r="U5" s="98"/>
      <c r="V5" s="98"/>
      <c r="W5" s="98"/>
      <c r="X5" s="98"/>
      <c r="Y5"/>
      <c r="Z5"/>
      <c r="AA5"/>
      <c r="AB5"/>
      <c r="AC5"/>
    </row>
    <row r="6" spans="1:29" s="3" customFormat="1" ht="15.75" customHeight="1" x14ac:dyDescent="0.2">
      <c r="A6" s="61" t="s">
        <v>27</v>
      </c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62"/>
      <c r="O6" s="97"/>
      <c r="P6" s="98"/>
      <c r="Q6" s="98"/>
      <c r="R6" s="98"/>
      <c r="S6" s="98"/>
      <c r="T6" s="98"/>
      <c r="U6" s="98"/>
      <c r="V6" s="98"/>
      <c r="W6" s="98"/>
      <c r="X6" s="98"/>
      <c r="Y6"/>
      <c r="Z6"/>
      <c r="AA6"/>
      <c r="AB6"/>
      <c r="AC6"/>
    </row>
    <row r="7" spans="1:29" s="3" customFormat="1" ht="15" x14ac:dyDescent="0.2">
      <c r="A7" s="63" t="s">
        <v>26</v>
      </c>
      <c r="B7" s="144" t="s">
        <v>49</v>
      </c>
      <c r="C7" s="145"/>
      <c r="D7" s="145"/>
      <c r="E7" s="145"/>
      <c r="F7" s="145"/>
      <c r="G7" s="145"/>
      <c r="H7" s="145"/>
      <c r="I7" s="145"/>
      <c r="J7" s="145"/>
      <c r="K7" s="145"/>
      <c r="L7" s="145"/>
      <c r="M7" s="145"/>
      <c r="N7" s="146"/>
      <c r="O7" s="97"/>
      <c r="P7" s="98"/>
      <c r="Q7" s="98"/>
      <c r="R7" s="98"/>
      <c r="S7" s="98"/>
      <c r="T7" s="98"/>
      <c r="U7" s="98"/>
      <c r="V7" s="98"/>
      <c r="W7" s="98"/>
      <c r="X7" s="98"/>
      <c r="Y7"/>
      <c r="Z7"/>
      <c r="AA7"/>
      <c r="AB7"/>
      <c r="AC7"/>
    </row>
    <row r="8" spans="1:29" s="3" customFormat="1" ht="15" x14ac:dyDescent="0.2">
      <c r="A8" s="64"/>
      <c r="B8" s="142"/>
      <c r="C8" s="142"/>
      <c r="D8" s="142"/>
      <c r="E8" s="142"/>
      <c r="F8" s="142"/>
      <c r="G8" s="142"/>
      <c r="H8" s="142"/>
      <c r="I8" s="142"/>
      <c r="J8" s="142"/>
      <c r="K8" s="142"/>
      <c r="L8" s="142"/>
      <c r="M8" s="142"/>
      <c r="N8" s="143"/>
      <c r="O8" s="97"/>
      <c r="P8" s="98"/>
      <c r="Q8" s="98"/>
      <c r="R8" s="98"/>
      <c r="S8" s="98"/>
      <c r="T8" s="98"/>
      <c r="U8" s="98"/>
      <c r="V8" s="98"/>
      <c r="W8" s="98"/>
      <c r="X8" s="98"/>
      <c r="Y8"/>
      <c r="Z8"/>
      <c r="AA8"/>
      <c r="AB8"/>
      <c r="AC8"/>
    </row>
    <row r="9" spans="1:29" s="3" customFormat="1" ht="20.25" customHeight="1" x14ac:dyDescent="0.2">
      <c r="A9" s="65" t="s">
        <v>25</v>
      </c>
      <c r="B9" s="139" t="s">
        <v>50</v>
      </c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140"/>
      <c r="N9" s="141"/>
      <c r="O9" s="97"/>
      <c r="P9" s="98"/>
      <c r="Q9" s="98"/>
      <c r="R9" s="98"/>
      <c r="S9" s="98"/>
      <c r="T9" s="98"/>
      <c r="U9" s="98"/>
      <c r="V9" s="98"/>
      <c r="W9" s="98"/>
      <c r="X9" s="98"/>
      <c r="Y9"/>
      <c r="Z9"/>
      <c r="AA9"/>
      <c r="AB9"/>
      <c r="AC9"/>
    </row>
    <row r="10" spans="1:29" s="3" customFormat="1" ht="20.25" customHeight="1" x14ac:dyDescent="0.2">
      <c r="A10" s="64"/>
      <c r="B10" s="142"/>
      <c r="C10" s="142"/>
      <c r="D10" s="142"/>
      <c r="E10" s="142"/>
      <c r="F10" s="142"/>
      <c r="G10" s="142"/>
      <c r="H10" s="142"/>
      <c r="I10" s="142"/>
      <c r="J10" s="142"/>
      <c r="K10" s="142"/>
      <c r="L10" s="142"/>
      <c r="M10" s="142"/>
      <c r="N10" s="143"/>
      <c r="O10" s="97"/>
      <c r="P10" s="98"/>
      <c r="Q10" s="98"/>
      <c r="R10" s="98"/>
      <c r="S10" s="98"/>
      <c r="T10" s="98"/>
      <c r="U10" s="98"/>
      <c r="V10" s="98"/>
      <c r="W10" s="98"/>
      <c r="X10" s="98"/>
      <c r="Y10"/>
      <c r="Z10"/>
      <c r="AA10"/>
      <c r="AB10"/>
      <c r="AC10"/>
    </row>
    <row r="11" spans="1:29" s="3" customFormat="1" ht="15.95" customHeight="1" x14ac:dyDescent="0.2">
      <c r="A11" s="65" t="s">
        <v>24</v>
      </c>
      <c r="B11" s="147" t="s">
        <v>51</v>
      </c>
      <c r="C11" s="126"/>
      <c r="D11" s="126"/>
      <c r="E11" s="126"/>
      <c r="F11" s="126"/>
      <c r="G11" s="126"/>
      <c r="H11" s="159" t="s">
        <v>31</v>
      </c>
      <c r="I11" s="179"/>
      <c r="J11" s="155"/>
      <c r="K11" s="159" t="s">
        <v>33</v>
      </c>
      <c r="L11" s="160"/>
      <c r="M11" s="157">
        <v>8</v>
      </c>
      <c r="N11" s="66"/>
      <c r="O11" s="97"/>
      <c r="P11" s="98"/>
      <c r="Q11" s="98"/>
      <c r="R11" s="98"/>
      <c r="S11" s="98"/>
      <c r="T11" s="98"/>
      <c r="U11" s="98"/>
      <c r="V11" s="98"/>
      <c r="W11" s="98"/>
      <c r="X11" s="98"/>
      <c r="Y11"/>
      <c r="Z11"/>
      <c r="AA11"/>
      <c r="AB11"/>
      <c r="AC11"/>
    </row>
    <row r="12" spans="1:29" s="3" customFormat="1" ht="27.95" customHeight="1" x14ac:dyDescent="0.2">
      <c r="A12" s="64"/>
      <c r="B12" s="128"/>
      <c r="C12" s="128"/>
      <c r="D12" s="128"/>
      <c r="E12" s="128"/>
      <c r="F12" s="128"/>
      <c r="G12" s="128"/>
      <c r="H12" s="180"/>
      <c r="I12" s="181"/>
      <c r="J12" s="156"/>
      <c r="K12" s="161"/>
      <c r="L12" s="162"/>
      <c r="M12" s="158"/>
      <c r="N12" s="67"/>
      <c r="O12" s="97"/>
      <c r="P12" s="98"/>
      <c r="Q12" s="98"/>
      <c r="R12" s="98"/>
      <c r="S12" s="98"/>
      <c r="T12" s="98"/>
      <c r="U12" s="98"/>
      <c r="V12" s="98"/>
      <c r="W12" s="98"/>
      <c r="X12" s="98"/>
      <c r="Y12"/>
      <c r="Z12"/>
      <c r="AA12"/>
      <c r="AB12"/>
      <c r="AC12"/>
    </row>
    <row r="13" spans="1:29" s="3" customFormat="1" ht="33.950000000000003" customHeight="1" x14ac:dyDescent="0.2">
      <c r="A13" s="68" t="s">
        <v>23</v>
      </c>
      <c r="B13" s="148" t="s">
        <v>52</v>
      </c>
      <c r="C13" s="149"/>
      <c r="D13" s="149"/>
      <c r="E13" s="149"/>
      <c r="F13" s="149"/>
      <c r="G13" s="149"/>
      <c r="H13" s="150" t="s">
        <v>32</v>
      </c>
      <c r="I13" s="151"/>
      <c r="J13" s="56"/>
      <c r="K13" s="159" t="s">
        <v>34</v>
      </c>
      <c r="L13" s="172"/>
      <c r="M13" s="48">
        <v>4.2500000000000003E-2</v>
      </c>
      <c r="N13" s="69"/>
      <c r="O13" s="97"/>
      <c r="P13" s="98"/>
      <c r="Q13" s="98"/>
      <c r="R13" s="98"/>
      <c r="S13" s="98"/>
      <c r="T13" s="98"/>
      <c r="U13" s="98"/>
      <c r="V13" s="98"/>
      <c r="W13" s="98"/>
      <c r="X13" s="98"/>
      <c r="Y13"/>
      <c r="Z13"/>
      <c r="AA13"/>
      <c r="AB13"/>
      <c r="AC13"/>
    </row>
    <row r="14" spans="1:29" s="3" customFormat="1" ht="15" x14ac:dyDescent="0.2">
      <c r="A14" s="70"/>
      <c r="B14" s="23"/>
      <c r="C14" s="166" t="s">
        <v>46</v>
      </c>
      <c r="D14" s="167"/>
      <c r="E14" s="167"/>
      <c r="F14" s="167"/>
      <c r="G14" s="167"/>
      <c r="H14" s="145"/>
      <c r="I14" s="145"/>
      <c r="J14" s="173" t="s">
        <v>35</v>
      </c>
      <c r="K14" s="174"/>
      <c r="L14" s="174"/>
      <c r="M14" s="175"/>
      <c r="N14" s="45"/>
      <c r="O14" s="97"/>
      <c r="P14" s="98"/>
      <c r="Q14" s="98"/>
      <c r="R14" s="98"/>
      <c r="S14" s="98"/>
      <c r="T14" s="98"/>
      <c r="U14" s="98"/>
      <c r="V14" s="98"/>
      <c r="W14" s="98"/>
      <c r="X14" s="98"/>
      <c r="Y14"/>
      <c r="Z14"/>
      <c r="AA14"/>
      <c r="AB14"/>
      <c r="AC14"/>
    </row>
    <row r="15" spans="1:29" s="3" customFormat="1" ht="15" x14ac:dyDescent="0.2">
      <c r="A15" s="71"/>
      <c r="B15" s="47"/>
      <c r="C15" s="168" t="s">
        <v>47</v>
      </c>
      <c r="D15" s="169"/>
      <c r="E15" s="169"/>
      <c r="F15" s="169"/>
      <c r="G15" s="169"/>
      <c r="H15" s="142"/>
      <c r="I15" s="142"/>
      <c r="J15" s="176"/>
      <c r="K15" s="177"/>
      <c r="L15" s="177"/>
      <c r="M15" s="178"/>
      <c r="N15" s="72"/>
      <c r="O15" s="97"/>
      <c r="P15" s="98"/>
      <c r="Q15" s="98"/>
      <c r="R15" s="98"/>
      <c r="S15" s="98"/>
      <c r="T15" s="98"/>
      <c r="U15" s="98"/>
      <c r="V15" s="98"/>
      <c r="W15" s="98"/>
      <c r="X15" s="98"/>
      <c r="Y15"/>
      <c r="Z15"/>
      <c r="AA15"/>
      <c r="AB15"/>
      <c r="AC15"/>
    </row>
    <row r="16" spans="1:29" s="3" customFormat="1" ht="15" x14ac:dyDescent="0.2">
      <c r="A16" s="65" t="s">
        <v>36</v>
      </c>
      <c r="B16" s="139" t="s">
        <v>53</v>
      </c>
      <c r="C16" s="163"/>
      <c r="D16" s="163"/>
      <c r="E16" s="163"/>
      <c r="F16" s="163"/>
      <c r="G16" s="163"/>
      <c r="H16" s="163"/>
      <c r="I16" s="163"/>
      <c r="J16" s="163"/>
      <c r="K16" s="163"/>
      <c r="L16" s="163"/>
      <c r="M16" s="163"/>
      <c r="N16" s="164"/>
      <c r="O16" s="97"/>
      <c r="P16" s="98"/>
      <c r="Q16" s="98"/>
      <c r="R16" s="98"/>
      <c r="S16" s="98"/>
      <c r="T16" s="98"/>
      <c r="U16" s="98"/>
      <c r="V16" s="98"/>
      <c r="W16" s="98"/>
      <c r="X16" s="98"/>
      <c r="Y16"/>
      <c r="Z16"/>
      <c r="AA16"/>
      <c r="AB16"/>
      <c r="AC16"/>
    </row>
    <row r="17" spans="1:29" s="3" customFormat="1" ht="15.75" thickBot="1" x14ac:dyDescent="0.25">
      <c r="A17" s="73"/>
      <c r="B17" s="170"/>
      <c r="C17" s="170"/>
      <c r="D17" s="170"/>
      <c r="E17" s="170"/>
      <c r="F17" s="170"/>
      <c r="G17" s="170"/>
      <c r="H17" s="170"/>
      <c r="I17" s="170"/>
      <c r="J17" s="170"/>
      <c r="K17" s="170"/>
      <c r="L17" s="170"/>
      <c r="M17" s="170"/>
      <c r="N17" s="171"/>
      <c r="O17" s="97"/>
      <c r="P17" s="98"/>
      <c r="Q17" s="98"/>
      <c r="R17" s="98"/>
      <c r="S17" s="98"/>
      <c r="T17" s="98"/>
      <c r="U17" s="98"/>
      <c r="V17" s="98"/>
      <c r="W17" s="98"/>
      <c r="X17" s="98"/>
      <c r="Y17"/>
      <c r="Z17"/>
      <c r="AA17"/>
      <c r="AB17"/>
      <c r="AC17"/>
    </row>
    <row r="18" spans="1:29" ht="18" customHeight="1" x14ac:dyDescent="0.25">
      <c r="A18" s="74"/>
      <c r="B18" s="75"/>
      <c r="C18" s="76"/>
      <c r="D18" s="76"/>
      <c r="E18" s="116" t="s">
        <v>22</v>
      </c>
      <c r="F18" s="117"/>
      <c r="G18" s="118"/>
      <c r="H18" s="119" t="s">
        <v>21</v>
      </c>
      <c r="I18" s="120"/>
      <c r="J18" s="120"/>
      <c r="K18" s="120"/>
      <c r="L18" s="120"/>
      <c r="M18" s="121"/>
      <c r="N18" s="77" t="s">
        <v>37</v>
      </c>
      <c r="O18" s="30"/>
      <c r="P18" s="99" t="s">
        <v>54</v>
      </c>
      <c r="Q18" s="100"/>
      <c r="R18" s="100"/>
      <c r="S18" s="100"/>
      <c r="T18" s="100"/>
      <c r="U18" s="100"/>
      <c r="V18" s="100"/>
      <c r="W18" s="100"/>
      <c r="X18" s="101"/>
      <c r="Y18"/>
      <c r="Z18"/>
      <c r="AA18"/>
      <c r="AB18"/>
      <c r="AC18"/>
    </row>
    <row r="19" spans="1:29" ht="15.75" x14ac:dyDescent="0.25">
      <c r="A19" s="78"/>
      <c r="B19" s="7"/>
      <c r="C19" s="6"/>
      <c r="D19" s="6"/>
      <c r="E19" s="49"/>
      <c r="F19" s="8"/>
      <c r="G19" s="50"/>
      <c r="H19" s="51"/>
      <c r="I19" s="24"/>
      <c r="J19" s="24"/>
      <c r="K19" s="24"/>
      <c r="L19" s="24"/>
      <c r="M19" s="52"/>
      <c r="N19" s="79"/>
      <c r="O19" s="30"/>
      <c r="P19" s="102"/>
      <c r="Q19" s="103"/>
      <c r="R19" s="103"/>
      <c r="S19" s="103"/>
      <c r="T19" s="103"/>
      <c r="U19" s="103"/>
      <c r="V19" s="103"/>
      <c r="W19" s="103"/>
      <c r="X19" s="104"/>
      <c r="Y19"/>
      <c r="Z19"/>
      <c r="AA19"/>
      <c r="AB19"/>
      <c r="AC19"/>
    </row>
    <row r="20" spans="1:29" ht="16.5" thickBot="1" x14ac:dyDescent="0.25">
      <c r="A20" s="114"/>
      <c r="B20" s="115"/>
      <c r="C20" s="115"/>
      <c r="D20" s="6"/>
      <c r="E20" s="49"/>
      <c r="F20" s="8"/>
      <c r="G20" s="53"/>
      <c r="H20" s="51"/>
      <c r="I20" s="24"/>
      <c r="J20" s="24"/>
      <c r="K20" s="24"/>
      <c r="L20" s="24"/>
      <c r="M20" s="52"/>
      <c r="N20" s="80"/>
      <c r="O20" s="30"/>
      <c r="P20" s="105"/>
      <c r="Q20" s="106"/>
      <c r="R20" s="106"/>
      <c r="S20" s="106"/>
      <c r="T20" s="106"/>
      <c r="U20" s="106"/>
      <c r="V20" s="106"/>
      <c r="W20" s="106"/>
      <c r="X20" s="107"/>
      <c r="Y20"/>
      <c r="Z20"/>
      <c r="AA20"/>
      <c r="AB20"/>
      <c r="AC20"/>
    </row>
    <row r="21" spans="1:29" ht="14.1" customHeight="1" x14ac:dyDescent="0.25">
      <c r="A21" s="204" t="s">
        <v>30</v>
      </c>
      <c r="B21" s="205"/>
      <c r="C21" s="205"/>
      <c r="D21" s="205"/>
      <c r="E21" s="205"/>
      <c r="F21" s="205"/>
      <c r="G21" s="205"/>
      <c r="H21" s="205"/>
      <c r="I21" s="205"/>
      <c r="J21" s="205"/>
      <c r="K21" s="205"/>
      <c r="L21" s="205"/>
      <c r="M21" s="205"/>
      <c r="N21" s="206"/>
      <c r="O21" s="30"/>
      <c r="P21" s="213" t="s">
        <v>38</v>
      </c>
      <c r="Q21" s="214"/>
      <c r="R21" s="214"/>
      <c r="S21" s="214"/>
      <c r="T21" s="215"/>
      <c r="U21" s="33"/>
      <c r="V21" s="152" t="s">
        <v>39</v>
      </c>
      <c r="W21" s="153"/>
      <c r="X21" s="154"/>
    </row>
    <row r="22" spans="1:29" ht="16.5" thickBot="1" x14ac:dyDescent="0.3">
      <c r="A22" s="165"/>
      <c r="B22" s="142"/>
      <c r="C22" s="142"/>
      <c r="D22" s="142"/>
      <c r="E22" s="142"/>
      <c r="F22" s="142"/>
      <c r="G22" s="142"/>
      <c r="H22" s="142"/>
      <c r="I22" s="142"/>
      <c r="J22" s="142"/>
      <c r="K22" s="142"/>
      <c r="L22" s="142"/>
      <c r="M22" s="142"/>
      <c r="N22" s="146"/>
      <c r="O22" s="30"/>
      <c r="P22" s="183"/>
      <c r="Q22" s="184"/>
      <c r="R22" s="184"/>
      <c r="S22" s="184"/>
      <c r="T22" s="216"/>
      <c r="U22" s="34"/>
      <c r="V22" s="42"/>
      <c r="W22" s="43"/>
      <c r="X22" s="86"/>
    </row>
    <row r="23" spans="1:29" ht="44.25" customHeight="1" thickTop="1" thickBot="1" x14ac:dyDescent="0.25">
      <c r="A23" s="122" t="s">
        <v>20</v>
      </c>
      <c r="B23" s="123"/>
      <c r="C23" s="123"/>
      <c r="D23" s="124"/>
      <c r="E23" s="37" t="s">
        <v>19</v>
      </c>
      <c r="F23" s="54" t="s">
        <v>8</v>
      </c>
      <c r="G23" s="54" t="s">
        <v>15</v>
      </c>
      <c r="H23" s="54" t="s">
        <v>11</v>
      </c>
      <c r="I23" s="54" t="s">
        <v>14</v>
      </c>
      <c r="J23" s="54" t="s">
        <v>9</v>
      </c>
      <c r="K23" s="54" t="s">
        <v>6</v>
      </c>
      <c r="L23" s="54" t="s">
        <v>2</v>
      </c>
      <c r="M23" s="55" t="s">
        <v>7</v>
      </c>
      <c r="N23" s="207" t="s">
        <v>48</v>
      </c>
      <c r="O23" s="30"/>
      <c r="P23" s="186" t="s">
        <v>5</v>
      </c>
      <c r="Q23" s="187" t="s">
        <v>1</v>
      </c>
      <c r="R23" s="187" t="s">
        <v>0</v>
      </c>
      <c r="S23" s="187" t="s">
        <v>12</v>
      </c>
      <c r="T23" s="188" t="s">
        <v>13</v>
      </c>
      <c r="U23" s="182"/>
      <c r="V23" s="40" t="s">
        <v>42</v>
      </c>
      <c r="W23" s="41" t="s">
        <v>43</v>
      </c>
      <c r="X23" s="87" t="s">
        <v>44</v>
      </c>
    </row>
    <row r="24" spans="1:29" ht="14.1" customHeight="1" thickTop="1" x14ac:dyDescent="0.25">
      <c r="A24" s="108" t="s">
        <v>40</v>
      </c>
      <c r="B24" s="109"/>
      <c r="C24" s="109"/>
      <c r="D24" s="110"/>
      <c r="E24" s="9" t="s">
        <v>10</v>
      </c>
      <c r="F24" s="10">
        <v>8</v>
      </c>
      <c r="G24" s="11">
        <v>12</v>
      </c>
      <c r="H24" s="10">
        <v>2014</v>
      </c>
      <c r="I24" s="12">
        <v>0.04</v>
      </c>
      <c r="J24" s="10">
        <v>10</v>
      </c>
      <c r="K24" s="13">
        <v>15000</v>
      </c>
      <c r="L24" s="14">
        <f>146847-15000</f>
        <v>131847</v>
      </c>
      <c r="M24" s="15">
        <v>8200</v>
      </c>
      <c r="N24" s="208">
        <f t="shared" ref="N24:N46" ca="1" si="0">IF(Equipment_Name_Start="","",+ROUNDUP(SUM(S24/Hours_Per_Day),0))</f>
        <v>10</v>
      </c>
      <c r="O24" s="30"/>
      <c r="P24" s="89">
        <f>IF(Equipment_Name_Start="","",IF(Default_Cost_of_Funds="No",0,-CUMIPMT(IF(Per_COF_Start&gt;0,Per_COF_Start,Def_COF)/12,12*COF_Years_Start,+SUM(WS_Cost_Start:Equipment_Cost_Start),1,12*COF_Years_Start,0)))</f>
        <v>31563.537649180216</v>
      </c>
      <c r="Q24" s="5">
        <f>IF(Equipment_Name_Start="","",+SUM(WS_Cost_Start:Equipment_Cost_Start)+SUM(Cost_of_Funds))</f>
        <v>178410.53764918022</v>
      </c>
      <c r="R24" s="5">
        <f t="shared" ref="R24:R46" si="1">IF(Equipment_Name_Start="","",SUM(Total_Equipment_Cost/Useful_Life_Start+Maintenance_Cost_Start))</f>
        <v>30501.317206147527</v>
      </c>
      <c r="S24" s="5">
        <f t="shared" ref="S24:S46" ca="1" si="2">IF(Equipment_Name_Start="","",SUM(Total_Cost_Per_Year/Work_Days))</f>
        <v>116.86328431474148</v>
      </c>
      <c r="T24" s="189">
        <f ca="1">IF(Equipment_Name_Start="","",+IF((Year_Purchase_Start+Useful_Life_Start)&lt;=YEAR(Current_Date),0,+SUM(WS_Cost_Start:Maintenance_Cost_Start)/COF_Years_Start))</f>
        <v>15504.7</v>
      </c>
      <c r="V24" s="44">
        <f ca="1">+NOW()</f>
        <v>43773.397116435182</v>
      </c>
      <c r="W24" s="35">
        <f ca="1">DATE(YEAR(Current_Date),1,1)</f>
        <v>43466</v>
      </c>
      <c r="X24" s="88">
        <f ca="1">+DATE(YEAR(Current_Date),12,31)</f>
        <v>43830</v>
      </c>
    </row>
    <row r="25" spans="1:29" ht="12.95" customHeight="1" x14ac:dyDescent="0.25">
      <c r="A25" s="108"/>
      <c r="B25" s="109"/>
      <c r="C25" s="109"/>
      <c r="D25" s="110"/>
      <c r="E25" s="16" t="s">
        <v>3</v>
      </c>
      <c r="F25" s="10">
        <v>8</v>
      </c>
      <c r="G25" s="11">
        <v>12</v>
      </c>
      <c r="H25" s="10">
        <v>2016</v>
      </c>
      <c r="I25" s="17"/>
      <c r="J25" s="10">
        <v>10</v>
      </c>
      <c r="K25" s="13">
        <v>15000</v>
      </c>
      <c r="L25" s="14">
        <f>150521-15000</f>
        <v>135521</v>
      </c>
      <c r="M25" s="15">
        <v>8400</v>
      </c>
      <c r="N25" s="208">
        <f t="shared" ca="1" si="0"/>
        <v>9</v>
      </c>
      <c r="O25" s="30"/>
      <c r="P25" s="89">
        <f>IF(Equipment_Name_Start="","",IF(Default_Cost_of_Funds="No",0,-CUMIPMT(IF(Per_COF_Start&gt;0,Per_COF_Start,Def_COF)/12,12*COF_Years_Start,+SUM(WS_Cost_Start:Equipment_Cost_Start),1,12*COF_Years_Start,0)))</f>
        <v>1.5177531167864799E-5</v>
      </c>
      <c r="Q25" s="5">
        <f>IF(Equipment_Name_Start="","",+SUM(WS_Cost_Start:Equipment_Cost_Start)+SUM(Cost_of_Funds))</f>
        <v>150521.00001517753</v>
      </c>
      <c r="R25" s="5">
        <f t="shared" si="1"/>
        <v>27215.125001897191</v>
      </c>
      <c r="S25" s="5">
        <f t="shared" ca="1" si="2"/>
        <v>104.272509585813</v>
      </c>
      <c r="T25" s="189">
        <f ca="1">IF(Equipment_Name_Start="","",+IF((Year_Purchase_Start+Useful_Life_Start)&lt;=YEAR(Current_Date),0,+SUM(WS_Cost_Start:Maintenance_Cost_Start)/COF_Years_Start))</f>
        <v>15892.1</v>
      </c>
      <c r="V25" s="57" t="s">
        <v>17</v>
      </c>
      <c r="W25" s="39">
        <f ca="1">+YEAR(Current_Date)</f>
        <v>2019</v>
      </c>
      <c r="X25" s="90">
        <f ca="1">NETWORKDAYS(Start_Month,End_Month,0)-Number_of_Closed_Holidays</f>
        <v>261</v>
      </c>
    </row>
    <row r="26" spans="1:29" ht="14.1" customHeight="1" thickBot="1" x14ac:dyDescent="0.3">
      <c r="A26" s="111"/>
      <c r="B26" s="112"/>
      <c r="C26" s="112"/>
      <c r="D26" s="113"/>
      <c r="E26" s="16" t="s">
        <v>4</v>
      </c>
      <c r="F26" s="10">
        <v>3</v>
      </c>
      <c r="G26" s="11">
        <v>12</v>
      </c>
      <c r="H26" s="10">
        <v>2011</v>
      </c>
      <c r="I26" s="12">
        <v>0.02</v>
      </c>
      <c r="J26" s="10">
        <v>10</v>
      </c>
      <c r="K26" s="13">
        <v>10000</v>
      </c>
      <c r="L26" s="14">
        <f>89435.5-10000</f>
        <v>79435.5</v>
      </c>
      <c r="M26" s="15">
        <v>3400</v>
      </c>
      <c r="N26" s="208">
        <f t="shared" ca="1" si="0"/>
        <v>12</v>
      </c>
      <c r="O26" s="30"/>
      <c r="P26" s="89">
        <f>IF(Equipment_Name_Start="","",IF(Default_Cost_of_Funds="No",0,-CUMIPMT(IF(Per_COF_Start&gt;0,Per_COF_Start,Def_COF)/12,12*COF_Years_Start,+SUM(WS_Cost_Start:Equipment_Cost_Start),1,12*COF_Years_Start,0)))</f>
        <v>9315.7310136360466</v>
      </c>
      <c r="Q26" s="5">
        <f>IF(Equipment_Name_Start="","",+SUM(WS_Cost_Start:Equipment_Cost_Start)+SUM(Cost_of_Funds))</f>
        <v>98751.231013636047</v>
      </c>
      <c r="R26" s="5">
        <f t="shared" si="1"/>
        <v>36317.077004545346</v>
      </c>
      <c r="S26" s="5">
        <f t="shared" ca="1" si="2"/>
        <v>139.14588890630401</v>
      </c>
      <c r="T26" s="189">
        <f ca="1">IF(Equipment_Name_Start="","",+IF((Year_Purchase_Start+Useful_Life_Start)&lt;=YEAR(Current_Date),0,+SUM(WS_Cost_Start:Maintenance_Cost_Start)/COF_Years_Start))</f>
        <v>0</v>
      </c>
      <c r="V26" s="58" t="s">
        <v>18</v>
      </c>
      <c r="W26" s="36"/>
      <c r="X26" s="91">
        <f>+IF(Default_Cost_of_Funds="No",0.0000000002,IF(Default_Cost_of_Funds="",0.00000000002,Default_Cost_of_Funds))</f>
        <v>1.9999999999999999E-11</v>
      </c>
    </row>
    <row r="27" spans="1:29" ht="15" thickTop="1" x14ac:dyDescent="0.2">
      <c r="A27" s="81" t="s">
        <v>41</v>
      </c>
      <c r="B27" s="18">
        <v>1</v>
      </c>
      <c r="C27" s="19"/>
      <c r="D27" s="19"/>
      <c r="E27" s="20"/>
      <c r="F27" s="21"/>
      <c r="G27" s="22"/>
      <c r="H27" s="25"/>
      <c r="I27" s="26"/>
      <c r="J27" s="27"/>
      <c r="K27" s="28"/>
      <c r="L27" s="29"/>
      <c r="M27" s="32"/>
      <c r="N27" s="209" t="str">
        <f t="shared" si="0"/>
        <v/>
      </c>
      <c r="O27" s="30"/>
      <c r="P27" s="93" t="str">
        <f>IF(Equipment_Name_Start="","",IF(Default_Cost_of_Funds="No",0,-CUMIPMT(IF(Per_COF_Start&gt;0,Per_COF_Start,Def_COF)/12,12*COF_Years_Start,+SUM(WS_Cost_Start:Equipment_Cost_Start),1,12*COF_Years_Start,0)))</f>
        <v/>
      </c>
      <c r="Q27" s="38" t="str">
        <f>IF(Equipment_Name_Start="","",+SUM(WS_Cost_Start:Equipment_Cost_Start)+SUM(Cost_of_Funds))</f>
        <v/>
      </c>
      <c r="R27" s="38" t="str">
        <f t="shared" si="1"/>
        <v/>
      </c>
      <c r="S27" s="38" t="str">
        <f t="shared" si="2"/>
        <v/>
      </c>
      <c r="T27" s="190" t="str">
        <f>IF(Equipment_Name_Start="","",+IF((Year_Purchase_Start+Useful_Life_Start)&lt;=YEAR(Current_Date),0,+SUM(WS_Cost_Start:Maintenance_Cost_Start)/COF_Years_Start))</f>
        <v/>
      </c>
      <c r="X27" s="92"/>
      <c r="AA27"/>
      <c r="AB27"/>
      <c r="AC27"/>
    </row>
    <row r="28" spans="1:29" ht="14.25" x14ac:dyDescent="0.2">
      <c r="A28" s="82"/>
      <c r="B28" s="18">
        <f t="shared" ref="B28:B46" si="3">+B27+1</f>
        <v>2</v>
      </c>
      <c r="C28" s="19"/>
      <c r="D28" s="19"/>
      <c r="E28" s="20"/>
      <c r="F28" s="193"/>
      <c r="G28" s="193"/>
      <c r="H28" s="27"/>
      <c r="I28" s="26"/>
      <c r="J28" s="27"/>
      <c r="K28" s="28"/>
      <c r="L28" s="29"/>
      <c r="M28" s="29"/>
      <c r="N28" s="209" t="str">
        <f t="shared" ref="N28:N46" si="4">IF(Equipment_Name_Start="","",+ROUNDUP(SUM(S28/Hours_Per_Day),0))</f>
        <v/>
      </c>
      <c r="O28" s="30"/>
      <c r="P28" s="191" t="str">
        <f>IF(Equipment_Name_Start="","",IF(Default_Cost_of_Funds="No",0,-CUMIPMT(IF(Per_COF_Start&gt;0,Per_COF_Start,Def_COF)/12,12*COF_Years_Start,+SUM(WS_Cost_Start:Equipment_Cost_Start),1,12*COF_Years_Start,0)))</f>
        <v/>
      </c>
      <c r="Q28" s="185" t="str">
        <f>IF(Equipment_Name_Start="","",+SUM(WS_Cost_Start:Equipment_Cost_Start)+SUM(Cost_of_Funds))</f>
        <v/>
      </c>
      <c r="R28" s="185" t="str">
        <f t="shared" si="1"/>
        <v/>
      </c>
      <c r="S28" s="185" t="str">
        <f t="shared" si="2"/>
        <v/>
      </c>
      <c r="T28" s="192" t="str">
        <f>IF(Equipment_Name_Start="","",+IF((Year_Purchase_Start+Useful_Life_Start)&lt;=YEAR(Current_Date),0,+SUM(WS_Cost_Start:Maintenance_Cost_Start)/COF_Years_Start))</f>
        <v/>
      </c>
      <c r="X28" s="94"/>
      <c r="AA28"/>
      <c r="AB28"/>
      <c r="AC28"/>
    </row>
    <row r="29" spans="1:29" ht="14.25" x14ac:dyDescent="0.2">
      <c r="A29" s="82"/>
      <c r="B29" s="18">
        <f t="shared" si="3"/>
        <v>3</v>
      </c>
      <c r="C29" s="19"/>
      <c r="D29" s="19"/>
      <c r="E29" s="20"/>
      <c r="F29" s="193"/>
      <c r="G29" s="193"/>
      <c r="H29" s="27"/>
      <c r="I29" s="26"/>
      <c r="J29" s="27"/>
      <c r="K29" s="28"/>
      <c r="L29" s="29"/>
      <c r="M29" s="29"/>
      <c r="N29" s="209" t="str">
        <f t="shared" si="4"/>
        <v/>
      </c>
      <c r="O29" s="30"/>
      <c r="P29" s="93" t="str">
        <f>IF(Equipment_Name_Start="","",IF(Default_Cost_of_Funds="No",0,-CUMIPMT(IF(Per_COF_Start&gt;0,Per_COF_Start,Def_COF)/12,12*COF_Years_Start,+SUM(WS_Cost_Start:Equipment_Cost_Start),1,12*COF_Years_Start,0)))</f>
        <v/>
      </c>
      <c r="Q29" s="38" t="str">
        <f>IF(Equipment_Name_Start="","",+SUM(WS_Cost_Start:Equipment_Cost_Start)+SUM(Cost_of_Funds))</f>
        <v/>
      </c>
      <c r="R29" s="38" t="str">
        <f t="shared" si="1"/>
        <v/>
      </c>
      <c r="S29" s="38" t="str">
        <f t="shared" si="2"/>
        <v/>
      </c>
      <c r="T29" s="190" t="str">
        <f>IF(Equipment_Name_Start="","",+IF((Year_Purchase_Start+Useful_Life_Start)&lt;=YEAR(Current_Date),0,+SUM(WS_Cost_Start:Maintenance_Cost_Start)/COF_Years_Start))</f>
        <v/>
      </c>
      <c r="X29" s="94"/>
      <c r="AA29"/>
      <c r="AB29"/>
      <c r="AC29"/>
    </row>
    <row r="30" spans="1:29" ht="14.25" x14ac:dyDescent="0.2">
      <c r="A30" s="82"/>
      <c r="B30" s="18">
        <f t="shared" si="3"/>
        <v>4</v>
      </c>
      <c r="C30" s="19"/>
      <c r="D30" s="19"/>
      <c r="E30" s="20"/>
      <c r="F30" s="193"/>
      <c r="G30" s="193"/>
      <c r="H30" s="27"/>
      <c r="I30" s="26"/>
      <c r="J30" s="27"/>
      <c r="K30" s="28"/>
      <c r="L30" s="29"/>
      <c r="M30" s="29"/>
      <c r="N30" s="209" t="str">
        <f t="shared" si="4"/>
        <v/>
      </c>
      <c r="O30" s="30"/>
      <c r="P30" s="93" t="str">
        <f>IF(Equipment_Name_Start="","",IF(Default_Cost_of_Funds="No",0,-CUMIPMT(IF(Per_COF_Start&gt;0,Per_COF_Start,Def_COF)/12,12*COF_Years_Start,+SUM(WS_Cost_Start:Equipment_Cost_Start),1,12*COF_Years_Start,0)))</f>
        <v/>
      </c>
      <c r="Q30" s="38" t="str">
        <f>IF(Equipment_Name_Start="","",+SUM(WS_Cost_Start:Equipment_Cost_Start)+SUM(Cost_of_Funds))</f>
        <v/>
      </c>
      <c r="R30" s="38" t="str">
        <f t="shared" si="1"/>
        <v/>
      </c>
      <c r="S30" s="38" t="str">
        <f t="shared" si="2"/>
        <v/>
      </c>
      <c r="T30" s="190" t="str">
        <f>IF(Equipment_Name_Start="","",+IF((Year_Purchase_Start+Useful_Life_Start)&lt;=YEAR(Current_Date),0,+SUM(WS_Cost_Start:Maintenance_Cost_Start)/COF_Years_Start))</f>
        <v/>
      </c>
      <c r="X30" s="94"/>
      <c r="AA30"/>
      <c r="AB30"/>
      <c r="AC30"/>
    </row>
    <row r="31" spans="1:29" ht="14.25" x14ac:dyDescent="0.2">
      <c r="A31" s="82"/>
      <c r="B31" s="18">
        <f t="shared" si="3"/>
        <v>5</v>
      </c>
      <c r="C31" s="19"/>
      <c r="D31" s="19"/>
      <c r="E31" s="20"/>
      <c r="F31" s="193"/>
      <c r="G31" s="193"/>
      <c r="H31" s="27"/>
      <c r="I31" s="26"/>
      <c r="J31" s="27"/>
      <c r="K31" s="28"/>
      <c r="L31" s="29"/>
      <c r="M31" s="29"/>
      <c r="N31" s="209" t="str">
        <f t="shared" si="4"/>
        <v/>
      </c>
      <c r="O31" s="30"/>
      <c r="P31" s="93" t="str">
        <f>IF(Equipment_Name_Start="","",IF(Default_Cost_of_Funds="No",0,-CUMIPMT(IF(Per_COF_Start&gt;0,Per_COF_Start,Def_COF)/12,12*COF_Years_Start,+SUM(WS_Cost_Start:Equipment_Cost_Start),1,12*COF_Years_Start,0)))</f>
        <v/>
      </c>
      <c r="Q31" s="38" t="str">
        <f>IF(Equipment_Name_Start="","",+SUM(WS_Cost_Start:Equipment_Cost_Start)+SUM(Cost_of_Funds))</f>
        <v/>
      </c>
      <c r="R31" s="38" t="str">
        <f t="shared" si="1"/>
        <v/>
      </c>
      <c r="S31" s="38" t="str">
        <f t="shared" si="2"/>
        <v/>
      </c>
      <c r="T31" s="190" t="str">
        <f>IF(Equipment_Name_Start="","",+IF((Year_Purchase_Start+Useful_Life_Start)&lt;=YEAR(Current_Date),0,+SUM(WS_Cost_Start:Maintenance_Cost_Start)/COF_Years_Start))</f>
        <v/>
      </c>
      <c r="X31" s="94"/>
      <c r="AA31"/>
      <c r="AB31"/>
      <c r="AC31"/>
    </row>
    <row r="32" spans="1:29" ht="14.25" x14ac:dyDescent="0.2">
      <c r="A32" s="82"/>
      <c r="B32" s="18">
        <f t="shared" si="3"/>
        <v>6</v>
      </c>
      <c r="C32" s="19"/>
      <c r="D32" s="19"/>
      <c r="E32" s="20"/>
      <c r="F32" s="193"/>
      <c r="G32" s="193"/>
      <c r="H32" s="27"/>
      <c r="I32" s="26"/>
      <c r="J32" s="27"/>
      <c r="K32" s="28"/>
      <c r="L32" s="29"/>
      <c r="M32" s="29"/>
      <c r="N32" s="209" t="str">
        <f t="shared" si="4"/>
        <v/>
      </c>
      <c r="O32" s="30"/>
      <c r="P32" s="93" t="str">
        <f>IF(Equipment_Name_Start="","",IF(Default_Cost_of_Funds="No",0,-CUMIPMT(IF(Per_COF_Start&gt;0,Per_COF_Start,Def_COF)/12,12*COF_Years_Start,+SUM(WS_Cost_Start:Equipment_Cost_Start),1,12*COF_Years_Start,0)))</f>
        <v/>
      </c>
      <c r="Q32" s="38" t="str">
        <f>IF(Equipment_Name_Start="","",+SUM(WS_Cost_Start:Equipment_Cost_Start)+SUM(Cost_of_Funds))</f>
        <v/>
      </c>
      <c r="R32" s="38" t="str">
        <f t="shared" si="1"/>
        <v/>
      </c>
      <c r="S32" s="38" t="str">
        <f t="shared" si="2"/>
        <v/>
      </c>
      <c r="T32" s="190" t="str">
        <f>IF(Equipment_Name_Start="","",+IF((Year_Purchase_Start+Useful_Life_Start)&lt;=YEAR(Current_Date),0,+SUM(WS_Cost_Start:Maintenance_Cost_Start)/COF_Years_Start))</f>
        <v/>
      </c>
      <c r="X32" s="94"/>
      <c r="AA32"/>
      <c r="AB32"/>
      <c r="AC32"/>
    </row>
    <row r="33" spans="1:29" ht="14.25" x14ac:dyDescent="0.2">
      <c r="A33" s="82"/>
      <c r="B33" s="18">
        <f t="shared" si="3"/>
        <v>7</v>
      </c>
      <c r="C33" s="19"/>
      <c r="D33" s="19"/>
      <c r="E33" s="20"/>
      <c r="F33" s="193"/>
      <c r="G33" s="193"/>
      <c r="H33" s="27"/>
      <c r="I33" s="26"/>
      <c r="J33" s="27"/>
      <c r="K33" s="28"/>
      <c r="L33" s="29"/>
      <c r="M33" s="29"/>
      <c r="N33" s="209" t="str">
        <f t="shared" si="4"/>
        <v/>
      </c>
      <c r="O33" s="30"/>
      <c r="P33" s="93" t="str">
        <f>IF(Equipment_Name_Start="","",IF(Default_Cost_of_Funds="No",0,-CUMIPMT(IF(Per_COF_Start&gt;0,Per_COF_Start,Def_COF)/12,12*COF_Years_Start,+SUM(WS_Cost_Start:Equipment_Cost_Start),1,12*COF_Years_Start,0)))</f>
        <v/>
      </c>
      <c r="Q33" s="38" t="str">
        <f>IF(Equipment_Name_Start="","",+SUM(WS_Cost_Start:Equipment_Cost_Start)+SUM(Cost_of_Funds))</f>
        <v/>
      </c>
      <c r="R33" s="38" t="str">
        <f t="shared" si="1"/>
        <v/>
      </c>
      <c r="S33" s="38" t="str">
        <f t="shared" si="2"/>
        <v/>
      </c>
      <c r="T33" s="190" t="str">
        <f>IF(Equipment_Name_Start="","",+IF((Year_Purchase_Start+Useful_Life_Start)&lt;=YEAR(Current_Date),0,+SUM(WS_Cost_Start:Maintenance_Cost_Start)/COF_Years_Start))</f>
        <v/>
      </c>
      <c r="X33" s="94"/>
      <c r="AA33"/>
      <c r="AB33"/>
      <c r="AC33"/>
    </row>
    <row r="34" spans="1:29" ht="14.25" x14ac:dyDescent="0.2">
      <c r="A34" s="82"/>
      <c r="B34" s="18">
        <f t="shared" si="3"/>
        <v>8</v>
      </c>
      <c r="C34" s="19"/>
      <c r="D34" s="19"/>
      <c r="E34" s="20"/>
      <c r="F34" s="193"/>
      <c r="G34" s="193"/>
      <c r="H34" s="27"/>
      <c r="I34" s="26"/>
      <c r="J34" s="27"/>
      <c r="K34" s="28"/>
      <c r="L34" s="29"/>
      <c r="M34" s="29"/>
      <c r="N34" s="209" t="str">
        <f t="shared" si="4"/>
        <v/>
      </c>
      <c r="O34" s="30"/>
      <c r="P34" s="93" t="str">
        <f>IF(Equipment_Name_Start="","",IF(Default_Cost_of_Funds="No",0,-CUMIPMT(IF(Per_COF_Start&gt;0,Per_COF_Start,Def_COF)/12,12*COF_Years_Start,+SUM(WS_Cost_Start:Equipment_Cost_Start),1,12*COF_Years_Start,0)))</f>
        <v/>
      </c>
      <c r="Q34" s="38" t="str">
        <f>IF(Equipment_Name_Start="","",+SUM(WS_Cost_Start:Equipment_Cost_Start)+SUM(Cost_of_Funds))</f>
        <v/>
      </c>
      <c r="R34" s="38" t="str">
        <f t="shared" si="1"/>
        <v/>
      </c>
      <c r="S34" s="38" t="str">
        <f t="shared" si="2"/>
        <v/>
      </c>
      <c r="T34" s="190" t="str">
        <f>IF(Equipment_Name_Start="","",+IF((Year_Purchase_Start+Useful_Life_Start)&lt;=YEAR(Current_Date),0,+SUM(WS_Cost_Start:Maintenance_Cost_Start)/COF_Years_Start))</f>
        <v/>
      </c>
      <c r="X34" s="94"/>
      <c r="AA34"/>
      <c r="AB34"/>
      <c r="AC34"/>
    </row>
    <row r="35" spans="1:29" ht="14.25" x14ac:dyDescent="0.2">
      <c r="A35" s="82"/>
      <c r="B35" s="18">
        <f t="shared" si="3"/>
        <v>9</v>
      </c>
      <c r="C35" s="19"/>
      <c r="D35" s="19"/>
      <c r="E35" s="20"/>
      <c r="F35" s="193"/>
      <c r="G35" s="193"/>
      <c r="H35" s="27"/>
      <c r="I35" s="26"/>
      <c r="J35" s="27"/>
      <c r="K35" s="28"/>
      <c r="L35" s="29"/>
      <c r="M35" s="29"/>
      <c r="N35" s="209" t="str">
        <f t="shared" si="4"/>
        <v/>
      </c>
      <c r="O35" s="30"/>
      <c r="P35" s="93" t="str">
        <f>IF(Equipment_Name_Start="","",IF(Default_Cost_of_Funds="No",0,-CUMIPMT(IF(Per_COF_Start&gt;0,Per_COF_Start,Def_COF)/12,12*COF_Years_Start,+SUM(WS_Cost_Start:Equipment_Cost_Start),1,12*COF_Years_Start,0)))</f>
        <v/>
      </c>
      <c r="Q35" s="38" t="str">
        <f>IF(Equipment_Name_Start="","",+SUM(WS_Cost_Start:Equipment_Cost_Start)+SUM(Cost_of_Funds))</f>
        <v/>
      </c>
      <c r="R35" s="38" t="str">
        <f t="shared" si="1"/>
        <v/>
      </c>
      <c r="S35" s="38" t="str">
        <f t="shared" si="2"/>
        <v/>
      </c>
      <c r="T35" s="190" t="str">
        <f>IF(Equipment_Name_Start="","",+IF((Year_Purchase_Start+Useful_Life_Start)&lt;=YEAR(Current_Date),0,+SUM(WS_Cost_Start:Maintenance_Cost_Start)/COF_Years_Start))</f>
        <v/>
      </c>
      <c r="X35" s="94"/>
      <c r="AA35"/>
      <c r="AB35"/>
      <c r="AC35"/>
    </row>
    <row r="36" spans="1:29" ht="14.25" x14ac:dyDescent="0.2">
      <c r="A36" s="82"/>
      <c r="B36" s="18">
        <f t="shared" si="3"/>
        <v>10</v>
      </c>
      <c r="C36" s="19"/>
      <c r="D36" s="19"/>
      <c r="E36" s="20"/>
      <c r="F36" s="193"/>
      <c r="G36" s="193"/>
      <c r="H36" s="27"/>
      <c r="I36" s="26"/>
      <c r="J36" s="27"/>
      <c r="K36" s="28"/>
      <c r="L36" s="29"/>
      <c r="M36" s="29"/>
      <c r="N36" s="209" t="str">
        <f t="shared" si="4"/>
        <v/>
      </c>
      <c r="O36" s="30"/>
      <c r="P36" s="93" t="str">
        <f>IF(Equipment_Name_Start="","",IF(Default_Cost_of_Funds="No",0,-CUMIPMT(IF(Per_COF_Start&gt;0,Per_COF_Start,Def_COF)/12,12*COF_Years_Start,+SUM(WS_Cost_Start:Equipment_Cost_Start),1,12*COF_Years_Start,0)))</f>
        <v/>
      </c>
      <c r="Q36" s="38" t="str">
        <f>IF(Equipment_Name_Start="","",+SUM(WS_Cost_Start:Equipment_Cost_Start)+SUM(Cost_of_Funds))</f>
        <v/>
      </c>
      <c r="R36" s="38" t="str">
        <f t="shared" si="1"/>
        <v/>
      </c>
      <c r="S36" s="38" t="str">
        <f t="shared" si="2"/>
        <v/>
      </c>
      <c r="T36" s="190" t="str">
        <f>IF(Equipment_Name_Start="","",+IF((Year_Purchase_Start+Useful_Life_Start)&lt;=YEAR(Current_Date),0,+SUM(WS_Cost_Start:Maintenance_Cost_Start)/COF_Years_Start))</f>
        <v/>
      </c>
      <c r="X36" s="94"/>
      <c r="AA36"/>
      <c r="AB36"/>
      <c r="AC36"/>
    </row>
    <row r="37" spans="1:29" ht="14.25" x14ac:dyDescent="0.2">
      <c r="A37" s="82"/>
      <c r="B37" s="18">
        <f t="shared" si="3"/>
        <v>11</v>
      </c>
      <c r="C37" s="19"/>
      <c r="D37" s="19"/>
      <c r="E37" s="20"/>
      <c r="F37" s="193"/>
      <c r="G37" s="193"/>
      <c r="H37" s="27"/>
      <c r="I37" s="26"/>
      <c r="J37" s="27"/>
      <c r="K37" s="28"/>
      <c r="L37" s="29"/>
      <c r="M37" s="29"/>
      <c r="N37" s="209" t="str">
        <f t="shared" si="4"/>
        <v/>
      </c>
      <c r="O37" s="30"/>
      <c r="P37" s="93" t="str">
        <f>IF(Equipment_Name_Start="","",IF(Default_Cost_of_Funds="No",0,-CUMIPMT(IF(Per_COF_Start&gt;0,Per_COF_Start,Def_COF)/12,12*COF_Years_Start,+SUM(WS_Cost_Start:Equipment_Cost_Start),1,12*COF_Years_Start,0)))</f>
        <v/>
      </c>
      <c r="Q37" s="38" t="str">
        <f>IF(Equipment_Name_Start="","",+SUM(WS_Cost_Start:Equipment_Cost_Start)+SUM(Cost_of_Funds))</f>
        <v/>
      </c>
      <c r="R37" s="38" t="str">
        <f t="shared" si="1"/>
        <v/>
      </c>
      <c r="S37" s="38" t="str">
        <f t="shared" si="2"/>
        <v/>
      </c>
      <c r="T37" s="190" t="str">
        <f>IF(Equipment_Name_Start="","",+IF((Year_Purchase_Start+Useful_Life_Start)&lt;=YEAR(Current_Date),0,+SUM(WS_Cost_Start:Maintenance_Cost_Start)/COF_Years_Start))</f>
        <v/>
      </c>
      <c r="X37" s="94"/>
      <c r="AA37"/>
      <c r="AB37"/>
      <c r="AC37"/>
    </row>
    <row r="38" spans="1:29" ht="14.25" x14ac:dyDescent="0.2">
      <c r="A38" s="82"/>
      <c r="B38" s="18">
        <f t="shared" si="3"/>
        <v>12</v>
      </c>
      <c r="C38" s="19"/>
      <c r="D38" s="19"/>
      <c r="E38" s="20"/>
      <c r="F38" s="193"/>
      <c r="G38" s="193"/>
      <c r="H38" s="27"/>
      <c r="I38" s="26"/>
      <c r="J38" s="27"/>
      <c r="K38" s="28"/>
      <c r="L38" s="29"/>
      <c r="M38" s="29"/>
      <c r="N38" s="209" t="str">
        <f t="shared" si="4"/>
        <v/>
      </c>
      <c r="O38" s="30"/>
      <c r="P38" s="93" t="str">
        <f>IF(Equipment_Name_Start="","",IF(Default_Cost_of_Funds="No",0,-CUMIPMT(IF(Per_COF_Start&gt;0,Per_COF_Start,Def_COF)/12,12*COF_Years_Start,+SUM(WS_Cost_Start:Equipment_Cost_Start),1,12*COF_Years_Start,0)))</f>
        <v/>
      </c>
      <c r="Q38" s="38" t="str">
        <f>IF(Equipment_Name_Start="","",+SUM(WS_Cost_Start:Equipment_Cost_Start)+SUM(Cost_of_Funds))</f>
        <v/>
      </c>
      <c r="R38" s="38" t="str">
        <f t="shared" si="1"/>
        <v/>
      </c>
      <c r="S38" s="38" t="str">
        <f t="shared" si="2"/>
        <v/>
      </c>
      <c r="T38" s="190" t="str">
        <f>IF(Equipment_Name_Start="","",+IF((Year_Purchase_Start+Useful_Life_Start)&lt;=YEAR(Current_Date),0,+SUM(WS_Cost_Start:Maintenance_Cost_Start)/COF_Years_Start))</f>
        <v/>
      </c>
      <c r="X38" s="94"/>
      <c r="AA38"/>
      <c r="AB38"/>
      <c r="AC38"/>
    </row>
    <row r="39" spans="1:29" ht="14.25" x14ac:dyDescent="0.2">
      <c r="A39" s="82"/>
      <c r="B39" s="18">
        <f t="shared" si="3"/>
        <v>13</v>
      </c>
      <c r="C39" s="19"/>
      <c r="D39" s="19"/>
      <c r="E39" s="20"/>
      <c r="F39" s="193"/>
      <c r="G39" s="193"/>
      <c r="H39" s="27"/>
      <c r="I39" s="26"/>
      <c r="J39" s="27"/>
      <c r="K39" s="28"/>
      <c r="L39" s="29"/>
      <c r="M39" s="29"/>
      <c r="N39" s="209" t="str">
        <f t="shared" si="4"/>
        <v/>
      </c>
      <c r="O39" s="30"/>
      <c r="P39" s="93" t="str">
        <f>IF(Equipment_Name_Start="","",IF(Default_Cost_of_Funds="No",0,-CUMIPMT(IF(Per_COF_Start&gt;0,Per_COF_Start,Def_COF)/12,12*COF_Years_Start,+SUM(WS_Cost_Start:Equipment_Cost_Start),1,12*COF_Years_Start,0)))</f>
        <v/>
      </c>
      <c r="Q39" s="38" t="str">
        <f>IF(Equipment_Name_Start="","",+SUM(WS_Cost_Start:Equipment_Cost_Start)+SUM(Cost_of_Funds))</f>
        <v/>
      </c>
      <c r="R39" s="38" t="str">
        <f t="shared" si="1"/>
        <v/>
      </c>
      <c r="S39" s="38" t="str">
        <f t="shared" si="2"/>
        <v/>
      </c>
      <c r="T39" s="190" t="str">
        <f>IF(Equipment_Name_Start="","",+IF((Year_Purchase_Start+Useful_Life_Start)&lt;=YEAR(Current_Date),0,+SUM(WS_Cost_Start:Maintenance_Cost_Start)/COF_Years_Start))</f>
        <v/>
      </c>
      <c r="X39" s="94"/>
      <c r="AA39"/>
      <c r="AB39"/>
      <c r="AC39"/>
    </row>
    <row r="40" spans="1:29" ht="14.25" x14ac:dyDescent="0.2">
      <c r="A40" s="82"/>
      <c r="B40" s="18">
        <f t="shared" si="3"/>
        <v>14</v>
      </c>
      <c r="C40" s="19"/>
      <c r="D40" s="19"/>
      <c r="E40" s="20"/>
      <c r="F40" s="193"/>
      <c r="G40" s="193"/>
      <c r="H40" s="27"/>
      <c r="I40" s="26"/>
      <c r="J40" s="27"/>
      <c r="K40" s="28"/>
      <c r="L40" s="29"/>
      <c r="M40" s="29"/>
      <c r="N40" s="209" t="str">
        <f t="shared" si="4"/>
        <v/>
      </c>
      <c r="O40" s="30"/>
      <c r="P40" s="93" t="str">
        <f>IF(Equipment_Name_Start="","",IF(Default_Cost_of_Funds="No",0,-CUMIPMT(IF(Per_COF_Start&gt;0,Per_COF_Start,Def_COF)/12,12*COF_Years_Start,+SUM(WS_Cost_Start:Equipment_Cost_Start),1,12*COF_Years_Start,0)))</f>
        <v/>
      </c>
      <c r="Q40" s="38" t="str">
        <f>IF(Equipment_Name_Start="","",+SUM(WS_Cost_Start:Equipment_Cost_Start)+SUM(Cost_of_Funds))</f>
        <v/>
      </c>
      <c r="R40" s="38" t="str">
        <f t="shared" si="1"/>
        <v/>
      </c>
      <c r="S40" s="38" t="str">
        <f t="shared" si="2"/>
        <v/>
      </c>
      <c r="T40" s="190" t="str">
        <f>IF(Equipment_Name_Start="","",+IF((Year_Purchase_Start+Useful_Life_Start)&lt;=YEAR(Current_Date),0,+SUM(WS_Cost_Start:Maintenance_Cost_Start)/COF_Years_Start))</f>
        <v/>
      </c>
      <c r="X40" s="94"/>
      <c r="AA40"/>
      <c r="AB40"/>
      <c r="AC40"/>
    </row>
    <row r="41" spans="1:29" ht="14.25" x14ac:dyDescent="0.2">
      <c r="A41" s="82"/>
      <c r="B41" s="18">
        <f t="shared" si="3"/>
        <v>15</v>
      </c>
      <c r="C41" s="19"/>
      <c r="D41" s="19"/>
      <c r="E41" s="20"/>
      <c r="F41" s="193"/>
      <c r="G41" s="193"/>
      <c r="H41" s="27"/>
      <c r="I41" s="26"/>
      <c r="J41" s="27"/>
      <c r="K41" s="28"/>
      <c r="L41" s="29"/>
      <c r="M41" s="29"/>
      <c r="N41" s="209" t="str">
        <f t="shared" si="4"/>
        <v/>
      </c>
      <c r="O41" s="30"/>
      <c r="P41" s="93" t="str">
        <f>IF(Equipment_Name_Start="","",IF(Default_Cost_of_Funds="No",0,-CUMIPMT(IF(Per_COF_Start&gt;0,Per_COF_Start,Def_COF)/12,12*COF_Years_Start,+SUM(WS_Cost_Start:Equipment_Cost_Start),1,12*COF_Years_Start,0)))</f>
        <v/>
      </c>
      <c r="Q41" s="38" t="str">
        <f>IF(Equipment_Name_Start="","",+SUM(WS_Cost_Start:Equipment_Cost_Start)+SUM(Cost_of_Funds))</f>
        <v/>
      </c>
      <c r="R41" s="38" t="str">
        <f t="shared" si="1"/>
        <v/>
      </c>
      <c r="S41" s="38" t="str">
        <f t="shared" si="2"/>
        <v/>
      </c>
      <c r="T41" s="190" t="str">
        <f>IF(Equipment_Name_Start="","",+IF((Year_Purchase_Start+Useful_Life_Start)&lt;=YEAR(Current_Date),0,+SUM(WS_Cost_Start:Maintenance_Cost_Start)/COF_Years_Start))</f>
        <v/>
      </c>
      <c r="X41" s="94"/>
      <c r="AA41"/>
      <c r="AB41"/>
      <c r="AC41"/>
    </row>
    <row r="42" spans="1:29" ht="14.25" x14ac:dyDescent="0.2">
      <c r="A42" s="82"/>
      <c r="B42" s="18">
        <f t="shared" si="3"/>
        <v>16</v>
      </c>
      <c r="C42" s="19"/>
      <c r="D42" s="19"/>
      <c r="E42" s="20"/>
      <c r="F42" s="193"/>
      <c r="G42" s="193"/>
      <c r="H42" s="27"/>
      <c r="I42" s="26"/>
      <c r="J42" s="27"/>
      <c r="K42" s="28"/>
      <c r="L42" s="29"/>
      <c r="M42" s="29"/>
      <c r="N42" s="209" t="str">
        <f t="shared" si="4"/>
        <v/>
      </c>
      <c r="O42" s="30"/>
      <c r="P42" s="93" t="str">
        <f>IF(Equipment_Name_Start="","",IF(Default_Cost_of_Funds="No",0,-CUMIPMT(IF(Per_COF_Start&gt;0,Per_COF_Start,Def_COF)/12,12*COF_Years_Start,+SUM(WS_Cost_Start:Equipment_Cost_Start),1,12*COF_Years_Start,0)))</f>
        <v/>
      </c>
      <c r="Q42" s="38" t="str">
        <f>IF(Equipment_Name_Start="","",+SUM(WS_Cost_Start:Equipment_Cost_Start)+SUM(Cost_of_Funds))</f>
        <v/>
      </c>
      <c r="R42" s="38" t="str">
        <f t="shared" si="1"/>
        <v/>
      </c>
      <c r="S42" s="38" t="str">
        <f t="shared" si="2"/>
        <v/>
      </c>
      <c r="T42" s="190" t="str">
        <f>IF(Equipment_Name_Start="","",+IF((Year_Purchase_Start+Useful_Life_Start)&lt;=YEAR(Current_Date),0,+SUM(WS_Cost_Start:Maintenance_Cost_Start)/COF_Years_Start))</f>
        <v/>
      </c>
      <c r="X42" s="94"/>
      <c r="AA42"/>
      <c r="AB42"/>
      <c r="AC42"/>
    </row>
    <row r="43" spans="1:29" ht="14.25" x14ac:dyDescent="0.2">
      <c r="A43" s="82"/>
      <c r="B43" s="18">
        <f t="shared" si="3"/>
        <v>17</v>
      </c>
      <c r="C43" s="19"/>
      <c r="D43" s="19"/>
      <c r="E43" s="20"/>
      <c r="F43" s="193"/>
      <c r="G43" s="193"/>
      <c r="H43" s="27"/>
      <c r="I43" s="26"/>
      <c r="J43" s="27"/>
      <c r="K43" s="28"/>
      <c r="L43" s="29"/>
      <c r="M43" s="29"/>
      <c r="N43" s="209" t="str">
        <f t="shared" si="4"/>
        <v/>
      </c>
      <c r="O43" s="30"/>
      <c r="P43" s="93" t="str">
        <f>IF(Equipment_Name_Start="","",IF(Default_Cost_of_Funds="No",0,-CUMIPMT(IF(Per_COF_Start&gt;0,Per_COF_Start,Def_COF)/12,12*COF_Years_Start,+SUM(WS_Cost_Start:Equipment_Cost_Start),1,12*COF_Years_Start,0)))</f>
        <v/>
      </c>
      <c r="Q43" s="38" t="str">
        <f>IF(Equipment_Name_Start="","",+SUM(WS_Cost_Start:Equipment_Cost_Start)+SUM(Cost_of_Funds))</f>
        <v/>
      </c>
      <c r="R43" s="38" t="str">
        <f t="shared" si="1"/>
        <v/>
      </c>
      <c r="S43" s="38" t="str">
        <f t="shared" si="2"/>
        <v/>
      </c>
      <c r="T43" s="190" t="str">
        <f>IF(Equipment_Name_Start="","",+IF((Year_Purchase_Start+Useful_Life_Start)&lt;=YEAR(Current_Date),0,+SUM(WS_Cost_Start:Maintenance_Cost_Start)/COF_Years_Start))</f>
        <v/>
      </c>
      <c r="X43" s="94"/>
      <c r="AA43"/>
      <c r="AB43"/>
      <c r="AC43"/>
    </row>
    <row r="44" spans="1:29" ht="14.25" x14ac:dyDescent="0.2">
      <c r="A44" s="82"/>
      <c r="B44" s="18">
        <f t="shared" si="3"/>
        <v>18</v>
      </c>
      <c r="C44" s="19"/>
      <c r="D44" s="19"/>
      <c r="E44" s="194"/>
      <c r="F44" s="195"/>
      <c r="G44" s="195"/>
      <c r="H44" s="196"/>
      <c r="I44" s="197"/>
      <c r="J44" s="196"/>
      <c r="K44" s="198"/>
      <c r="L44" s="199"/>
      <c r="M44" s="199"/>
      <c r="N44" s="210" t="str">
        <f t="shared" si="4"/>
        <v/>
      </c>
      <c r="O44" s="30"/>
      <c r="P44" s="200" t="str">
        <f>IF(Equipment_Name_Start="","",IF(Default_Cost_of_Funds="No",0,-CUMIPMT(IF(Per_COF_Start&gt;0,Per_COF_Start,Def_COF)/12,12*COF_Years_Start,+SUM(WS_Cost_Start:Equipment_Cost_Start),1,12*COF_Years_Start,0)))</f>
        <v/>
      </c>
      <c r="Q44" s="201" t="str">
        <f>IF(Equipment_Name_Start="","",+SUM(WS_Cost_Start:Equipment_Cost_Start)+SUM(Cost_of_Funds))</f>
        <v/>
      </c>
      <c r="R44" s="201" t="str">
        <f t="shared" si="1"/>
        <v/>
      </c>
      <c r="S44" s="201" t="str">
        <f t="shared" si="2"/>
        <v/>
      </c>
      <c r="T44" s="202" t="str">
        <f>IF(Equipment_Name_Start="","",+IF((Year_Purchase_Start+Useful_Life_Start)&lt;=YEAR(Current_Date),0,+SUM(WS_Cost_Start:Maintenance_Cost_Start)/COF_Years_Start))</f>
        <v/>
      </c>
      <c r="X44" s="94"/>
      <c r="AA44"/>
      <c r="AB44"/>
      <c r="AC44"/>
    </row>
    <row r="45" spans="1:29" ht="14.25" x14ac:dyDescent="0.2">
      <c r="A45" s="82"/>
      <c r="B45" s="18">
        <f t="shared" si="3"/>
        <v>19</v>
      </c>
      <c r="C45" s="19"/>
      <c r="D45" s="19"/>
      <c r="E45" s="20"/>
      <c r="F45" s="193"/>
      <c r="G45" s="193"/>
      <c r="H45" s="27"/>
      <c r="I45" s="26"/>
      <c r="J45" s="27"/>
      <c r="K45" s="28"/>
      <c r="L45" s="29"/>
      <c r="M45" s="29"/>
      <c r="N45" s="209" t="str">
        <f t="shared" si="4"/>
        <v/>
      </c>
      <c r="O45" s="30"/>
      <c r="P45" s="93" t="str">
        <f>IF(Equipment_Name_Start="","",IF(Default_Cost_of_Funds="No",0,-CUMIPMT(IF(Per_COF_Start&gt;0,Per_COF_Start,Def_COF)/12,12*COF_Years_Start,+SUM(WS_Cost_Start:Equipment_Cost_Start),1,12*COF_Years_Start,0)))</f>
        <v/>
      </c>
      <c r="Q45" s="38" t="str">
        <f>IF(Equipment_Name_Start="","",+SUM(WS_Cost_Start:Equipment_Cost_Start)+SUM(Cost_of_Funds))</f>
        <v/>
      </c>
      <c r="R45" s="38" t="str">
        <f t="shared" si="1"/>
        <v/>
      </c>
      <c r="S45" s="38" t="str">
        <f t="shared" si="2"/>
        <v/>
      </c>
      <c r="T45" s="190" t="str">
        <f>IF(Equipment_Name_Start="","",+IF((Year_Purchase_Start+Useful_Life_Start)&lt;=YEAR(Current_Date),0,+SUM(WS_Cost_Start:Maintenance_Cost_Start)/COF_Years_Start))</f>
        <v/>
      </c>
      <c r="X45" s="94"/>
      <c r="AA45"/>
      <c r="AB45"/>
      <c r="AC45"/>
    </row>
    <row r="46" spans="1:29" ht="14.25" x14ac:dyDescent="0.2">
      <c r="A46" s="219"/>
      <c r="B46" s="220">
        <f t="shared" si="3"/>
        <v>20</v>
      </c>
      <c r="C46" s="221"/>
      <c r="D46" s="221"/>
      <c r="E46" s="20"/>
      <c r="F46" s="193"/>
      <c r="G46" s="193"/>
      <c r="H46" s="27"/>
      <c r="I46" s="26"/>
      <c r="J46" s="27"/>
      <c r="K46" s="28"/>
      <c r="L46" s="29"/>
      <c r="M46" s="29"/>
      <c r="N46" s="209" t="str">
        <f t="shared" si="4"/>
        <v/>
      </c>
      <c r="O46" s="30"/>
      <c r="P46" s="93" t="str">
        <f>IF(Equipment_Name_Start="","",IF(Default_Cost_of_Funds="No",0,-CUMIPMT(IF(Per_COF_Start&gt;0,Per_COF_Start,Def_COF)/12,12*COF_Years_Start,+SUM(WS_Cost_Start:Equipment_Cost_Start),1,12*COF_Years_Start,0)))</f>
        <v/>
      </c>
      <c r="Q46" s="38" t="str">
        <f>IF(Equipment_Name_Start="","",+SUM(WS_Cost_Start:Equipment_Cost_Start)+SUM(Cost_of_Funds))</f>
        <v/>
      </c>
      <c r="R46" s="38" t="str">
        <f t="shared" si="1"/>
        <v/>
      </c>
      <c r="S46" s="38" t="str">
        <f t="shared" si="2"/>
        <v/>
      </c>
      <c r="T46" s="190" t="str">
        <f>IF(Equipment_Name_Start="","",+IF((Year_Purchase_Start+Useful_Life_Start)&lt;=YEAR(Current_Date),0,+SUM(WS_Cost_Start:Maintenance_Cost_Start)/COF_Years_Start))</f>
        <v/>
      </c>
      <c r="X46" s="94"/>
      <c r="AA46"/>
      <c r="AB46"/>
      <c r="AC46"/>
    </row>
    <row r="47" spans="1:29" ht="13.5" thickBot="1" x14ac:dyDescent="0.25">
      <c r="A47" s="83"/>
      <c r="B47" s="84"/>
      <c r="C47" s="85"/>
      <c r="D47" s="85"/>
      <c r="E47" s="85"/>
      <c r="F47" s="85"/>
      <c r="G47" s="84"/>
      <c r="H47" s="85"/>
      <c r="I47" s="85"/>
      <c r="J47" s="85"/>
      <c r="K47" s="85"/>
      <c r="L47" s="85"/>
      <c r="M47" s="85"/>
      <c r="N47" s="218">
        <f>SUM(N27:N46)</f>
        <v>0</v>
      </c>
      <c r="O47" s="4"/>
      <c r="P47" s="211">
        <f>SUM(P27:P46)</f>
        <v>0</v>
      </c>
      <c r="Q47" s="212">
        <f>SUM(Q27:Q46)</f>
        <v>0</v>
      </c>
      <c r="R47" s="212">
        <f>SUM(R27:R46)</f>
        <v>0</v>
      </c>
      <c r="S47" s="212">
        <f>SUM(S27:S46)</f>
        <v>0</v>
      </c>
      <c r="T47" s="217">
        <f>SUM(T27:T46)</f>
        <v>0</v>
      </c>
      <c r="U47" s="95"/>
      <c r="V47" s="95"/>
      <c r="W47" s="95"/>
      <c r="X47" s="96"/>
      <c r="AA47"/>
      <c r="AB47"/>
      <c r="AC47"/>
    </row>
    <row r="48" spans="1:29" s="4" customFormat="1" x14ac:dyDescent="0.2">
      <c r="B48" s="203"/>
      <c r="G48" s="203"/>
      <c r="U48" s="31"/>
      <c r="V48" s="31"/>
      <c r="W48" s="31"/>
    </row>
    <row r="49" spans="2:23" s="4" customFormat="1" x14ac:dyDescent="0.2">
      <c r="B49" s="203"/>
      <c r="G49" s="203"/>
      <c r="U49" s="31"/>
      <c r="V49" s="31"/>
      <c r="W49" s="31"/>
    </row>
    <row r="50" spans="2:23" s="4" customFormat="1" x14ac:dyDescent="0.2">
      <c r="B50" s="203"/>
      <c r="G50" s="203"/>
      <c r="U50" s="31"/>
      <c r="V50" s="31"/>
      <c r="W50" s="31"/>
    </row>
    <row r="51" spans="2:23" s="4" customFormat="1" x14ac:dyDescent="0.2">
      <c r="B51" s="203"/>
      <c r="G51" s="203"/>
      <c r="U51" s="31"/>
      <c r="V51" s="31"/>
      <c r="W51" s="31"/>
    </row>
    <row r="52" spans="2:23" s="4" customFormat="1" x14ac:dyDescent="0.2">
      <c r="B52" s="203"/>
      <c r="G52" s="203"/>
      <c r="U52" s="31"/>
      <c r="V52" s="31"/>
      <c r="W52" s="31"/>
    </row>
  </sheetData>
  <mergeCells count="28">
    <mergeCell ref="P22:T22"/>
    <mergeCell ref="J11:J12"/>
    <mergeCell ref="M11:M12"/>
    <mergeCell ref="K11:L12"/>
    <mergeCell ref="A21:N21"/>
    <mergeCell ref="A22:N22"/>
    <mergeCell ref="C14:I14"/>
    <mergeCell ref="C15:I15"/>
    <mergeCell ref="B16:N17"/>
    <mergeCell ref="K13:L13"/>
    <mergeCell ref="J14:M15"/>
    <mergeCell ref="H11:I12"/>
    <mergeCell ref="O1:X17"/>
    <mergeCell ref="P18:X20"/>
    <mergeCell ref="A24:D26"/>
    <mergeCell ref="A20:C20"/>
    <mergeCell ref="E18:G18"/>
    <mergeCell ref="H18:M18"/>
    <mergeCell ref="A23:D23"/>
    <mergeCell ref="B4:N5"/>
    <mergeCell ref="A1:N3"/>
    <mergeCell ref="B9:N10"/>
    <mergeCell ref="B7:N8"/>
    <mergeCell ref="B11:G12"/>
    <mergeCell ref="B13:G13"/>
    <mergeCell ref="H13:I13"/>
    <mergeCell ref="V21:X21"/>
    <mergeCell ref="P21:T21"/>
  </mergeCells>
  <printOptions horizontalCentered="1"/>
  <pageMargins left="0" right="0" top="0.75" bottom="0.75" header="0.3" footer="0.3"/>
  <pageSetup orientation="landscape" horizontalDpi="0" verticalDpi="0" r:id="rId1"/>
  <headerFooter>
    <oddHeader>&amp;C&amp;"Arial Bold,Bold"&amp;14&amp;K000000Accounting Equipment Worksheet</oddHeader>
    <oddFooter>&amp;CRev 10-21-2019</oddFooter>
  </headerFooter>
  <rowBreaks count="1" manualBreakCount="1">
    <brk id="17" max="23" man="1"/>
  </rowBreaks>
  <colBreaks count="1" manualBreakCount="1">
    <brk id="14" max="46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22</vt:i4>
      </vt:variant>
    </vt:vector>
  </HeadingPairs>
  <TitlesOfParts>
    <vt:vector size="23" baseType="lpstr">
      <vt:lpstr>Equipment Information</vt:lpstr>
      <vt:lpstr>COF_Years_Start</vt:lpstr>
      <vt:lpstr>Cost_of_Funds</vt:lpstr>
      <vt:lpstr>Current_Date</vt:lpstr>
      <vt:lpstr>Def_COF</vt:lpstr>
      <vt:lpstr>Default_Cost_of_Funds</vt:lpstr>
      <vt:lpstr>End_Month</vt:lpstr>
      <vt:lpstr>Equipment_Cost_Start</vt:lpstr>
      <vt:lpstr>Equipment_Name_Start</vt:lpstr>
      <vt:lpstr>Hours_Per_Day</vt:lpstr>
      <vt:lpstr>Maintenance_Cost_Start</vt:lpstr>
      <vt:lpstr>Number_of_Closed_Holidays</vt:lpstr>
      <vt:lpstr>Per_COF_Start</vt:lpstr>
      <vt:lpstr>'Equipment Information'!Print_Area</vt:lpstr>
      <vt:lpstr>Start_Month</vt:lpstr>
      <vt:lpstr>Todays_Date</vt:lpstr>
      <vt:lpstr>Total_Cost_Per_Year</vt:lpstr>
      <vt:lpstr>Total_Equipment_Cost</vt:lpstr>
      <vt:lpstr>Useful_Life_Start</vt:lpstr>
      <vt:lpstr>Useful_Years_Start</vt:lpstr>
      <vt:lpstr>Work_Days</vt:lpstr>
      <vt:lpstr>WS_Cost_Start</vt:lpstr>
      <vt:lpstr>Year_Purchase_Start</vt:lpstr>
    </vt:vector>
  </TitlesOfParts>
  <Company>Cyrious Software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Linda Hudak</cp:lastModifiedBy>
  <cp:lastPrinted>2019-10-21T21:11:12Z</cp:lastPrinted>
  <dcterms:created xsi:type="dcterms:W3CDTF">2007-12-19T17:16:23Z</dcterms:created>
  <dcterms:modified xsi:type="dcterms:W3CDTF">2019-11-04T15:34:48Z</dcterms:modified>
</cp:coreProperties>
</file>